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<sst xmlns="http://schemas.openxmlformats.org/spreadsheetml/2006/main" count="371" uniqueCount="187">
  <si>
    <t xml:space="preserve">Объем  финансирования, всего
/в т.ч. районный бюджет  (тыс. руб.)
</t>
  </si>
  <si>
    <t>план</t>
  </si>
  <si>
    <t>факт</t>
  </si>
  <si>
    <t>%</t>
  </si>
  <si>
    <t>Энергосбережения и повышение энергетической эффективности Иловлинского муниципального района до 2015 года</t>
  </si>
  <si>
    <t>Наименование программ</t>
  </si>
  <si>
    <t xml:space="preserve">                                Выполнение мероприятий</t>
  </si>
  <si>
    <t xml:space="preserve">                                реализации  муниципальных  программ</t>
  </si>
  <si>
    <t>в т.ч. райбюджет</t>
  </si>
  <si>
    <t>Мероприятия по энергоснабжению и повышению энергетической эффективности систем коммунальной инфраструктуры</t>
  </si>
  <si>
    <t>Мероприятия по энергоснабжению и повышению энергетической эффективности в организациях</t>
  </si>
  <si>
    <t>Сокращение потребления топлива  т.у.т.</t>
  </si>
  <si>
    <t>Противодействия  коррупции  в  Иловлинском  муниципальном  районе  Волгоградской  области  на  2013-2015г</t>
  </si>
  <si>
    <t>Количество проектов нормативных правовых актов, в отношении которых проведена антикоррупционная экспертиза(процентов)</t>
  </si>
  <si>
    <t>Развитие  территориального  общественного  самоуправления  Иловлинского  муниципального  района  на  2011 - 2015 гг</t>
  </si>
  <si>
    <t>Количество председателей и членов советов ТОС, избранных депутатами представительных органов поселений Волгоградской области, от количества депутатов представительных органов данных муниципальных образований(процентов)</t>
  </si>
  <si>
    <t>Доля средств бюджетов поселений, расходуемых на решение вопросов местного значения в сфере благоустройства, на основании договоров между органами ТОС и органами местного самоуправления(процентов)</t>
  </si>
  <si>
    <t xml:space="preserve">Доля доходов ТОС, полученных от добровольных пожертвований от физических и юридических лиц, в структуре расходов ,направленных ТОС на решение вопросов развития территорий (процентов) </t>
  </si>
  <si>
    <t>Количество договоров о социальном партнерстве.  заключенных органами ТОС</t>
  </si>
  <si>
    <t>Количество участников областного конкурса «Лучшее территориальное общественное самоуправление года» от общего количества организаций ТОС – юридических лиц (процентов)</t>
  </si>
  <si>
    <t>Количество организаций ТОС, имеющих собственные информационные ресурсы (сайты, газеты, стенгазеты, информационные листы),от общего количества организаций ТОС Волгоградской области(процентов)</t>
  </si>
  <si>
    <t>Поддержание в состоянии постоянной готовности объектов гражданской обороны на территории Иловлинского муниципального р-на на 2012-2016г</t>
  </si>
  <si>
    <t xml:space="preserve">Молодая семья на 2011-2015годы </t>
  </si>
  <si>
    <t>Предоставление субсидий молодым семьям на улучшение жилищных условий</t>
  </si>
  <si>
    <t>Количество семей, получивших жилье</t>
  </si>
  <si>
    <t xml:space="preserve">Обеспечение устойчивого функционирования системы дошкольного образования Иловлинского муниципального р-на на период 2012-2014годов </t>
  </si>
  <si>
    <t>Сохранение и развитие кадрового потенциала</t>
  </si>
  <si>
    <t>Создание условий для повышения эффективности и качества дошкольного образования</t>
  </si>
  <si>
    <t>Коммунальные услуги, услуги связи , прочие услуги</t>
  </si>
  <si>
    <t>Количество дополнительных мест ,открытых в учреждениях дошкольного образования(мест)</t>
  </si>
  <si>
    <t>Оценка состояния материально-технической базы дошкольных образовательных учреждений(%)</t>
  </si>
  <si>
    <t>Реализация приоритетных направлений молодежной политики на территории Иловлинского муниципального района на 2012-2014годы</t>
  </si>
  <si>
    <t>Временное трудоустройство подростков и молодежи (человек)</t>
  </si>
  <si>
    <t>Организация летнего отдыха, оздоровление детей в детских и санаторных оздоровительных лагерях ( человек)</t>
  </si>
  <si>
    <t>Профилактика правонарушений на территории Иловлинского муниципального района на 2011-2015 гг</t>
  </si>
  <si>
    <t>Привлечение подростков к занятиям в спортивных секциях, кружках военно-патриотического направления (человек)</t>
  </si>
  <si>
    <t>Число обучающихся в общеобразовательных учреждениях, занятых в кружках и секциях (процент)</t>
  </si>
  <si>
    <t>Доля населения Иловлинского района, систематически занимающегося физкультурой и спортом (процент)</t>
  </si>
  <si>
    <t>Участие детей и подростков в кружках художественной самодеятельности, творческих формированиях (человек)</t>
  </si>
  <si>
    <t>Привлечение подростков и молодежи в возрасте от 14 до 24 лет к участию в культурно-массовых мероприятиях (процент от общего числа участников)</t>
  </si>
  <si>
    <t>*</t>
  </si>
  <si>
    <t>Духовно-нравственное воспитание несовершеннолетних Иловлинского муниципального района Волгоградской области на 2011-2015годы</t>
  </si>
  <si>
    <t>Комплексные меры противодействия злоупотреблению наркотиками и их незаконному обороту на территории Иловлинского муниципального района на 2012-2014годы»</t>
  </si>
  <si>
    <t>Увеличение численности  населения, особенно молодежи в возрасте от 14 до 30 лет, принимающей  участие  в мероприятиях антинаркотической направленности, пропаганду здорового образа жизни.(чел.)</t>
  </si>
  <si>
    <t>Увеличение количества мероприятий антинаркотической направленности, пропаганду здорового образа жизни населения (единиц)</t>
  </si>
  <si>
    <t>Организация подготовки, повышение квалификации пед.составов учебных заведений района, специалистов по делам молодежи, лидеров молодежных организаций, социальных педагогов по проблемам профилактики девиантного поведения на базе ВГИПКРО и ВИМПиСР(человек)</t>
  </si>
  <si>
    <t>Сохранение и развитие традиционной казачьей культуры, этносоциальное развитие населения и поддержка государственной и иной службы районного казачьего общества «Иловлинский юрт» на территории  Иловлинского муниципального района Волгоградской области</t>
  </si>
  <si>
    <t>Количество сельских поселений, в которых действует муниципальная казачья дружина</t>
  </si>
  <si>
    <t xml:space="preserve">Количество казаков-дружинников, обеспечивающих охрану  общественного порядка </t>
  </si>
  <si>
    <t>Количество казаков-дружинников, обеспечивающих охрану  общественного порядка на добровольной основе</t>
  </si>
  <si>
    <t>Создание общественных спасательных постов и обучение населения плаванию и приемам спасения на воде на территории  Иловлинского муниципального района на 2013-2015годы</t>
  </si>
  <si>
    <t>Общее количество созданных общественных спасательных постов(единиц)</t>
  </si>
  <si>
    <t>Общее количество оборудованных пляжей муниципальных образований и спасательных постов  на пляжах (единиц)</t>
  </si>
  <si>
    <t>Количество детей , прошедших обучение плаванию (чел.)</t>
  </si>
  <si>
    <t xml:space="preserve">Количество подготовленных спасателей , прошедших обучение приемам спасания людей на водных объектах и правилам оказания первой помощи </t>
  </si>
  <si>
    <t>«Повышение эффективности деятельности в сфере муниципального управления в Иловлинском муниципального района на 2012-2015годы»</t>
  </si>
  <si>
    <t>Создание условий для осуществления муниципальными служащими своей деятельности</t>
  </si>
  <si>
    <t>Совершенствование информатизации муниципального сектора</t>
  </si>
  <si>
    <t>Повышение престижа муниципальной службы</t>
  </si>
  <si>
    <t>Информационное обеспечение взаимодействия с организациями и населением</t>
  </si>
  <si>
    <t>Доля структурных подразделений администрации района, внедривших методы и процедуры управления, ориентированного на результат(процент)</t>
  </si>
  <si>
    <t>Уровень внедрения результативных принципов управления подведомственными организациями (процент)</t>
  </si>
  <si>
    <t xml:space="preserve">Доля получателей бюджетных средств районного бюджета, осуществляющих расходы по программно-целевому принципу. (процент) </t>
  </si>
  <si>
    <t>Доля государственных и муниципальных услуг , по которым приняты регламенты оказания услуг  в общем количестве услуг(единиц)</t>
  </si>
  <si>
    <t>Организация отдыха и оздоровление детей и подростков Иловлинского муниципального района</t>
  </si>
  <si>
    <t>Увеличение охвата детей и подростков организованным отдыхом (чел.)</t>
  </si>
  <si>
    <t>Охрана окружающей среды и рациональное природопользование на территории Иловлинского муниципального района Волгоградской области на 2013год и период 2014-2015гг»</t>
  </si>
  <si>
    <t>Расширение сети  особо охраняемых природных территорий местного значения. Придание статуса «Памятник природы»</t>
  </si>
  <si>
    <t>Восстановление, очистка и благоустройство водных объектов (родников)</t>
  </si>
  <si>
    <t>Увеличение доли муниципальных учреждений, которые передают на демеркуризацию ртутьсодержащие отходы, от общего количества муниципальных учреждений до 100 процентов.</t>
  </si>
  <si>
    <t>Увеличение мест адресной доставки подписной литературы экологической направленности</t>
  </si>
  <si>
    <t>Увеличение разновидности подписной литературы экологической направленности</t>
  </si>
  <si>
    <t>Развитие дополнительного образования детей Иловлинского муниципального района на 2013-2015годы</t>
  </si>
  <si>
    <t>Количество детей , участвующих в воспитательно-профилактических мероприятий</t>
  </si>
  <si>
    <t xml:space="preserve">Охват детей, занимающихся дополнительным образованием </t>
  </si>
  <si>
    <t>Улучшение условий и охраны труда в Иловлинском муниципальном районе на 2013-2015годы</t>
  </si>
  <si>
    <t>Количество погибших в результате несчастных случаев на производстве со смертельным исходом, человек</t>
  </si>
  <si>
    <t>Удельный вес работников, занятых в условиях, не отвечающих санитарно-гигиеническим нормам, процентов</t>
  </si>
  <si>
    <t>Доля выявленных профессиональных заболеваний на 1000 работников</t>
  </si>
  <si>
    <t>Снижение административных барьеров, оптимизация и повышение качества представления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Иловлинском муниципальном районе Волгоградской области « на 2014-2016годы</t>
  </si>
  <si>
    <t>Среднее количество обращений в орган муниципальной власти для получения одной муниципальной услуги (единиц)</t>
  </si>
  <si>
    <t>Превышение установленных нормативных сроков предоставления государственных муниципальных услуг (процентов)</t>
  </si>
  <si>
    <t>Доля заявителей , удовлетворенных качеством предоставленных государственных и муниципальных услуг, от общего числа опрошенных заявителей (процентов)</t>
  </si>
  <si>
    <t>Доля регламентированных муниципальных услуг ( процентов)</t>
  </si>
  <si>
    <t>Время ожидания в очереди для получения услуги (минут)</t>
  </si>
  <si>
    <t>Доля муниципальных услуг , по которым обеспечено предоставление государственных и муниципальных услуг по принципу «одного окна» , в том числе на базе МФЦ  ( процентов)</t>
  </si>
  <si>
    <t>Доля муниципальных услуг , информация о которых содержится в федеральной государственной информационной системе «Реестр государственных и муниципальных услуг (функций)»  и в федеральной государственной информационной системе «Единый портал государственных и муниципальных услуг (функций)»   (процентов)</t>
  </si>
  <si>
    <t>Доля регламентированных контрольно-надзорных и разрешительных муниципальных функций ( процентов)</t>
  </si>
  <si>
    <t>Доля органов власти, включенных в систему межведомственного взаимодействия  с МФЦ , от общего числа органов власти, услуги которых предоставляются в МФЦ ( процентов)</t>
  </si>
  <si>
    <t>Поступления от арендной платы за земельные участки(тыс.руб.)</t>
  </si>
  <si>
    <t>Доходы от купли-продажи земельных участков (тыс.руб.)</t>
  </si>
  <si>
    <t>Поступления от арендной платы за пользование  муниципальным имуществом  (тыс.руб.)</t>
  </si>
  <si>
    <t>Доходы от купли-продажи муниципального имущества (тыс.руб.)</t>
  </si>
  <si>
    <t>Отчисления в бюджет от прибыли, остающейся в распоряжении муниципальных унитарных предприятий (тыс.руб.)</t>
  </si>
  <si>
    <t>Предоставление дополнительного образования детей</t>
  </si>
  <si>
    <t>Предоставление доступа к музейным коллекциям</t>
  </si>
  <si>
    <t>Организация библиотечного обслуживания населения</t>
  </si>
  <si>
    <t>Число музыкальных и художественных школ (единиц)</t>
  </si>
  <si>
    <t>Число учащихся (человек)</t>
  </si>
  <si>
    <t>Участие в конкурсах(количеств)</t>
  </si>
  <si>
    <t>Отчетные концерты по отделениям (количество)</t>
  </si>
  <si>
    <t>В т.ч. народных</t>
  </si>
  <si>
    <t>Число мест в клубных учреждениях (единиц)</t>
  </si>
  <si>
    <t>Количество мероприятий (единиц)</t>
  </si>
  <si>
    <t>Количество зрителей (человек)</t>
  </si>
  <si>
    <t>Количество выставок (единиц)</t>
  </si>
  <si>
    <t>Количество посетителей (человек)</t>
  </si>
  <si>
    <t>Количество экскурсий (единиц)</t>
  </si>
  <si>
    <t>Книговыдача (экземпляров)</t>
  </si>
  <si>
    <t>Число посещений (единиц)</t>
  </si>
  <si>
    <t>Книжный фонд массовых библиотек (книг)</t>
  </si>
  <si>
    <t>Возрождение, сохранение и развитие народных художественных промыслов Иловлинского муниципального района Волгоградской области на период 2014-2016годы»</t>
  </si>
  <si>
    <t>Проведение семинаров для мастеров на территории района</t>
  </si>
  <si>
    <t>Переподготовка кадров и повышение квалификации преподавательского состава учреждений дополнительного образования</t>
  </si>
  <si>
    <t>Участие в областных и всероссийских конкурсах художественных промыслов</t>
  </si>
  <si>
    <t>Развитие бытового обслуживания населения Иловлинского муниципального района на 2014-2016годы</t>
  </si>
  <si>
    <t>Развитие инфраструктуры сферы бытового обслуживания населения</t>
  </si>
  <si>
    <t>Реконструкция и ремонт помещений под КПП</t>
  </si>
  <si>
    <t>Приобретение  технологического оборудования для предприятий БОН</t>
  </si>
  <si>
    <t>Создание новых рабочих мест на действующих предприятиях БОН</t>
  </si>
  <si>
    <t>Создание новых рабочих мест на вновь образованных  предприятиях БОН</t>
  </si>
  <si>
    <t>Обучение кадров рабочих профессий для предприятий БОН</t>
  </si>
  <si>
    <t>Переподготовка кадров рабочих профессий для предприятий БОН</t>
  </si>
  <si>
    <t>Развитие и поддержка малого  и среднего предпринимательства в Иловлинском муниципальном районе на 2014-2016 годы»</t>
  </si>
  <si>
    <t>Развитие инфраструктуры предприятий  малого и среднего предпринимательства</t>
  </si>
  <si>
    <t>Создание новых рабочих мест на вновь образованных предприятиях торговли и общественного питания</t>
  </si>
  <si>
    <t>Создание новых рабочих мест на вновь образованных предприятиях платных услуг</t>
  </si>
  <si>
    <t>Создание новых рабочих мест на вновь образованных предприятиях БОН</t>
  </si>
  <si>
    <t>Устойчивое развитие сельских территорий на 2014-2017 годы и на период до 2020года»</t>
  </si>
  <si>
    <t>Ввод (приобретение ) жилья для граждан , проживающих в сельской местности (тыс.кв.м.)</t>
  </si>
  <si>
    <t>Ввод в действие общеобразовательных организаций (мест)</t>
  </si>
  <si>
    <t>Ввод в действие распределительных газовых сетей (км.)</t>
  </si>
  <si>
    <t>Уровень газификации домов  (квартир) сетевым газом (%)</t>
  </si>
  <si>
    <t xml:space="preserve">Уровень обеспеченности сельского населения питьевой водой </t>
  </si>
  <si>
    <t>Формирование доступной среды жизнедеятельности для детей-инвалидов и детей с ограниченными возможностями здоровья в Иловлинском муниципальном районе Волгоградской области на 2014-2015 годы»</t>
  </si>
  <si>
    <t>Количество мероприятий программы</t>
  </si>
  <si>
    <t>Численность детей-инвалидов, принявших участие в мероприятиях программы</t>
  </si>
  <si>
    <t>Доля инвалидов и детей  с ограниченными возможностями здоровья, принявших участие  в мероприятиях</t>
  </si>
  <si>
    <t>Развитие физической культуры и спорта  в Иловлинском муниципальном районе на 2014-2016годы»</t>
  </si>
  <si>
    <t>Физическая подготовка молодежи допризывного и призывного возраста</t>
  </si>
  <si>
    <t>Физкультурно-спортивная работа с населением</t>
  </si>
  <si>
    <t>Развитие материально-технической базы</t>
  </si>
  <si>
    <t>Пропаганда физической культуры и спорта</t>
  </si>
  <si>
    <t>Увеличение числа населения занимающегося физкультурой и спортом (человек)</t>
  </si>
  <si>
    <t>Обеспечение  жизнедеятельности  муниципальных  образовательных  учреждений  Иловлинского  муниципального  района  на  2011-2014 гг</t>
  </si>
  <si>
    <t>Приобретение коммунальных услуг</t>
  </si>
  <si>
    <t>Содержание автономных котельных, электроустановок и инженерных систем, ремонт и услуги.</t>
  </si>
  <si>
    <t>Прочие услуги</t>
  </si>
  <si>
    <t>Доля учреждений, оснащенных  АПС (%)</t>
  </si>
  <si>
    <t>Доля образовательных учреждений ,обеспеченных горячим питанием</t>
  </si>
  <si>
    <t>Доля  учреждений ,обеспеченных теплоснабжением</t>
  </si>
  <si>
    <t>Доля  учреждений ,обеспеченных водоснабжением и канализацией</t>
  </si>
  <si>
    <t>Доля учреждений ,обеспеченных ГСМ для подвоза учащихся</t>
  </si>
  <si>
    <t>Профилактика экстремизма и терроризма в Иловлинском муниципальном районе Волгоградской области на 2011-2014годы</t>
  </si>
  <si>
    <t>приостановлена</t>
  </si>
  <si>
    <t>№ п/п  * индикатор</t>
  </si>
  <si>
    <t>Предоставление услуг культурно- досуговых  учреждений,организация и обеспечение концертной деятельности Ансамбля "Казачий курень"</t>
  </si>
  <si>
    <t>ВСЕГО ПО ПРОГРАММАМ</t>
  </si>
  <si>
    <r>
      <t xml:space="preserve">** </t>
    </r>
    <r>
      <rPr>
        <sz val="12"/>
        <color indexed="8"/>
        <rFont val="Times New Roman"/>
        <family val="1"/>
      </rPr>
      <t>-  меньшее  значение  показателя  по  сравнению  с  планом характеризует  достижение  лучшего  результата</t>
    </r>
  </si>
  <si>
    <t>* -  целевые  индикаторы  программ</t>
  </si>
  <si>
    <t>Количество преступлений, совершенных  в состоянии опьянения (единиц)**</t>
  </si>
  <si>
    <t>Количество преступлений, совершенных  лицами, ранее совершившими преступление (единиц)**</t>
  </si>
  <si>
    <t>Количество преступлений, совершенных  в общественных местах (единиц)**</t>
  </si>
  <si>
    <t>Количество  тяжких и особо тяжких  преступлений (единиц)**</t>
  </si>
  <si>
    <t>Средний  процент  выполнения  целевых  индикаторов</t>
  </si>
  <si>
    <t>Количество ТОС., созданных на территории Иловлинского района</t>
  </si>
  <si>
    <t>в т.ч. юридических лиц</t>
  </si>
  <si>
    <t>Количество человек, участвующих в мероприятиях(человек)</t>
  </si>
  <si>
    <t>Увеличение количества мероприятий гражданско-патриотического воспитания; фестивалей творческой молодежи, межпоселенческих социально-досуговых молодежных мероприятий (мероприятий)</t>
  </si>
  <si>
    <t>Количество государственных и муниципальных услуг, предоставляемых на базе МФЦ           ( услуг)</t>
  </si>
  <si>
    <r>
      <t>Количество проектов нормативных правовых актов, в которых выявлены коррупциогенные факторы(процентов)</t>
    </r>
    <r>
      <rPr>
        <i/>
        <sz val="16"/>
        <rFont val="Times New Roman"/>
        <family val="1"/>
      </rPr>
      <t>**</t>
    </r>
  </si>
  <si>
    <t>Оптимизация бюджетных расходов, обеспечение своевременного финансирования расходов районного бюджета</t>
  </si>
  <si>
    <r>
      <t>Повышение эффективности управления муниципальным имуществом и землей на 2014-2018годы</t>
    </r>
    <r>
      <rPr>
        <b/>
        <sz val="12"/>
        <rFont val="Times New Roman"/>
        <family val="1"/>
      </rPr>
      <t xml:space="preserve"> </t>
    </r>
  </si>
  <si>
    <t>Сокращение потребления электроэнергии  тыс.кВт.ч.</t>
  </si>
  <si>
    <t>Число обучающихся, состоящих на внутришкольном профилактическом учете (человек) **</t>
  </si>
  <si>
    <r>
      <t>Количество преступлений, совершенных  несовершеннолетними (единиц)</t>
    </r>
    <r>
      <rPr>
        <i/>
        <sz val="14"/>
        <rFont val="Times New Roman"/>
        <family val="1"/>
      </rPr>
      <t>**</t>
    </r>
  </si>
  <si>
    <t xml:space="preserve">Снижение количества погибших на водных объектах (%) </t>
  </si>
  <si>
    <t>Количество пострадавших в результате несчастных случаев на производстве с утратой трудоспособности на один рабочий день и более, человек **</t>
  </si>
  <si>
    <t>Обеспечение питанием воспитанников дошкольных образовательных учреждений (тыс.руб.)</t>
  </si>
  <si>
    <t>Эффективность  реализации  программы</t>
  </si>
  <si>
    <t>Эффективность реализации  программы</t>
  </si>
  <si>
    <t xml:space="preserve">                               Иловлинского муниципального района  за 2014 год</t>
  </si>
  <si>
    <t xml:space="preserve">                                  </t>
  </si>
  <si>
    <t>Главный  специалист  отдела  ЭП                                   М.В.Сигачева</t>
  </si>
  <si>
    <t xml:space="preserve">Сохранение и развитие  культуры  в  Иловлинском  муниципальном  районе  на  2014-2016г </t>
  </si>
  <si>
    <t xml:space="preserve">Количество клубных формирований / в т.ч. народных </t>
  </si>
  <si>
    <t>Регистрация права собственности ,оценка и техническая инвентаризация объектов недвижимос- ти, межевание земельных участков, проведение аукционов, размещение информации в СМИ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</si>
</sst>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1"/>
      <name val="Calibri"/>
      <family val="2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8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168" fontId="5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68" fontId="3" fillId="0" borderId="1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right"/>
    </xf>
    <xf numFmtId="0" fontId="59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/>
    </xf>
    <xf numFmtId="0" fontId="7" fillId="0" borderId="12" xfId="0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vertical="top"/>
    </xf>
    <xf numFmtId="0" fontId="60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justify" vertical="top"/>
    </xf>
    <xf numFmtId="0" fontId="11" fillId="0" borderId="12" xfId="0" applyFont="1" applyBorder="1" applyAlignment="1">
      <alignment/>
    </xf>
    <xf numFmtId="0" fontId="44" fillId="0" borderId="0" xfId="0" applyFont="1" applyAlignment="1">
      <alignment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5"/>
  <sheetViews>
    <sheetView tabSelected="1" zoomScalePageLayoutView="0" workbookViewId="0" topLeftCell="A1">
      <selection activeCell="D6" sqref="D6:D7"/>
    </sheetView>
  </sheetViews>
  <sheetFormatPr defaultColWidth="9.140625" defaultRowHeight="15"/>
  <cols>
    <col min="1" max="1" width="0.71875" style="0" customWidth="1"/>
    <col min="2" max="2" width="0.85546875" style="0" hidden="1" customWidth="1"/>
    <col min="3" max="3" width="6.00390625" style="0" customWidth="1"/>
    <col min="4" max="4" width="96.140625" style="0" customWidth="1"/>
    <col min="5" max="5" width="13.140625" style="0" customWidth="1"/>
    <col min="6" max="6" width="12.7109375" style="0" customWidth="1"/>
    <col min="7" max="7" width="9.00390625" style="0" customWidth="1"/>
  </cols>
  <sheetData>
    <row r="1" ht="0.75" customHeight="1"/>
    <row r="2" ht="18.75">
      <c r="D2" s="1" t="s">
        <v>6</v>
      </c>
    </row>
    <row r="3" ht="18.75">
      <c r="D3" s="1" t="s">
        <v>7</v>
      </c>
    </row>
    <row r="4" ht="18.75">
      <c r="D4" s="1" t="s">
        <v>181</v>
      </c>
    </row>
    <row r="5" ht="12" customHeight="1" thickBot="1">
      <c r="D5" s="1" t="s">
        <v>182</v>
      </c>
    </row>
    <row r="6" spans="1:9" ht="45.75" customHeight="1">
      <c r="A6" s="2"/>
      <c r="B6" s="3"/>
      <c r="C6" s="62" t="s">
        <v>155</v>
      </c>
      <c r="D6" s="64" t="s">
        <v>5</v>
      </c>
      <c r="E6" s="59" t="s">
        <v>0</v>
      </c>
      <c r="F6" s="60"/>
      <c r="G6" s="61"/>
      <c r="H6" s="2"/>
      <c r="I6" s="2"/>
    </row>
    <row r="7" spans="1:9" ht="44.25" customHeight="1">
      <c r="A7" s="2"/>
      <c r="B7" s="3"/>
      <c r="C7" s="63"/>
      <c r="D7" s="65"/>
      <c r="E7" s="4" t="s">
        <v>1</v>
      </c>
      <c r="F7" s="4" t="s">
        <v>2</v>
      </c>
      <c r="G7" s="4" t="s">
        <v>3</v>
      </c>
      <c r="H7" s="2"/>
      <c r="I7" s="2"/>
    </row>
    <row r="8" spans="1:9" ht="33.75" customHeight="1">
      <c r="A8" s="2"/>
      <c r="B8" s="2"/>
      <c r="C8" s="13">
        <v>1</v>
      </c>
      <c r="D8" s="37" t="s">
        <v>4</v>
      </c>
      <c r="E8" s="14">
        <v>8000</v>
      </c>
      <c r="F8" s="14">
        <v>6275.5</v>
      </c>
      <c r="G8" s="22">
        <f aca="true" t="shared" si="0" ref="G8:G13">F8/E8*100</f>
        <v>78.44375</v>
      </c>
      <c r="H8" s="2"/>
      <c r="I8" s="2"/>
    </row>
    <row r="9" spans="1:9" ht="15.75">
      <c r="A9" s="2"/>
      <c r="B9" s="2"/>
      <c r="C9" s="16"/>
      <c r="D9" s="38" t="s">
        <v>8</v>
      </c>
      <c r="E9" s="15">
        <v>8000</v>
      </c>
      <c r="F9" s="15">
        <v>6275.5</v>
      </c>
      <c r="G9" s="23">
        <f t="shared" si="0"/>
        <v>78.44375</v>
      </c>
      <c r="H9" s="2"/>
      <c r="I9" s="2"/>
    </row>
    <row r="10" spans="3:7" ht="29.25" customHeight="1">
      <c r="C10" s="16"/>
      <c r="D10" s="39" t="s">
        <v>9</v>
      </c>
      <c r="E10" s="15">
        <v>7573</v>
      </c>
      <c r="F10" s="15">
        <v>6275.5</v>
      </c>
      <c r="G10" s="23">
        <f t="shared" si="0"/>
        <v>82.8667635019147</v>
      </c>
    </row>
    <row r="11" spans="3:7" ht="21" customHeight="1">
      <c r="C11" s="16"/>
      <c r="D11" s="39" t="s">
        <v>10</v>
      </c>
      <c r="E11" s="15">
        <v>427</v>
      </c>
      <c r="F11" s="15"/>
      <c r="G11" s="23">
        <f t="shared" si="0"/>
        <v>0</v>
      </c>
    </row>
    <row r="12" spans="3:7" ht="15.75">
      <c r="C12" s="16" t="s">
        <v>40</v>
      </c>
      <c r="D12" s="29" t="s">
        <v>11</v>
      </c>
      <c r="E12" s="18">
        <v>16.506</v>
      </c>
      <c r="F12" s="18">
        <v>144</v>
      </c>
      <c r="G12" s="23">
        <f t="shared" si="0"/>
        <v>872.4100327153761</v>
      </c>
    </row>
    <row r="13" spans="3:7" ht="15.75">
      <c r="C13" s="16" t="s">
        <v>40</v>
      </c>
      <c r="D13" s="29" t="s">
        <v>173</v>
      </c>
      <c r="E13" s="18">
        <v>2.61</v>
      </c>
      <c r="F13" s="18">
        <v>26.6</v>
      </c>
      <c r="G13" s="23">
        <f t="shared" si="0"/>
        <v>1019.1570881226054</v>
      </c>
    </row>
    <row r="14" spans="3:7" ht="15.75">
      <c r="C14" s="16"/>
      <c r="D14" s="21" t="s">
        <v>164</v>
      </c>
      <c r="E14" s="18"/>
      <c r="F14" s="18"/>
      <c r="G14" s="32">
        <f>(G12+G13)/2</f>
        <v>945.7835604189908</v>
      </c>
    </row>
    <row r="15" spans="3:7" ht="17.25" customHeight="1">
      <c r="C15" s="16"/>
      <c r="D15" s="55" t="s">
        <v>179</v>
      </c>
      <c r="E15" s="18"/>
      <c r="F15" s="18"/>
      <c r="G15" s="23">
        <v>1206</v>
      </c>
    </row>
    <row r="16" spans="3:7" ht="8.25" customHeight="1">
      <c r="C16" s="16"/>
      <c r="D16" s="55"/>
      <c r="E16" s="18"/>
      <c r="F16" s="18"/>
      <c r="G16" s="23"/>
    </row>
    <row r="17" spans="3:7" ht="31.5">
      <c r="C17" s="13">
        <v>2</v>
      </c>
      <c r="D17" s="40" t="s">
        <v>12</v>
      </c>
      <c r="E17" s="14">
        <v>50</v>
      </c>
      <c r="F17" s="14">
        <v>0</v>
      </c>
      <c r="G17" s="22">
        <f>F17/E17*100</f>
        <v>0</v>
      </c>
    </row>
    <row r="18" spans="3:7" ht="15.75">
      <c r="C18" s="8"/>
      <c r="D18" s="19" t="s">
        <v>8</v>
      </c>
      <c r="E18" s="15">
        <v>50</v>
      </c>
      <c r="F18" s="15">
        <v>0</v>
      </c>
      <c r="G18" s="23">
        <f>F18/E18*100</f>
        <v>0</v>
      </c>
    </row>
    <row r="19" spans="3:7" ht="31.5">
      <c r="C19" s="16" t="s">
        <v>40</v>
      </c>
      <c r="D19" s="29" t="s">
        <v>13</v>
      </c>
      <c r="E19" s="18">
        <v>100</v>
      </c>
      <c r="F19" s="18">
        <v>100</v>
      </c>
      <c r="G19" s="23">
        <f>F19/E19*100</f>
        <v>100</v>
      </c>
    </row>
    <row r="20" spans="3:7" ht="36">
      <c r="C20" s="16" t="s">
        <v>40</v>
      </c>
      <c r="D20" s="29" t="s">
        <v>170</v>
      </c>
      <c r="E20" s="18">
        <v>5</v>
      </c>
      <c r="F20" s="18">
        <v>0</v>
      </c>
      <c r="G20" s="23">
        <v>100</v>
      </c>
    </row>
    <row r="21" spans="3:7" ht="15.75">
      <c r="C21" s="16"/>
      <c r="D21" s="21" t="s">
        <v>164</v>
      </c>
      <c r="E21" s="11"/>
      <c r="F21" s="11"/>
      <c r="G21" s="32">
        <f>(G19+G20)/2</f>
        <v>100</v>
      </c>
    </row>
    <row r="22" spans="3:7" ht="15.75">
      <c r="C22" s="16"/>
      <c r="D22" s="55" t="s">
        <v>179</v>
      </c>
      <c r="E22" s="11"/>
      <c r="F22" s="11"/>
      <c r="G22" s="23"/>
    </row>
    <row r="23" spans="3:7" ht="9" customHeight="1">
      <c r="C23" s="16"/>
      <c r="D23" s="55"/>
      <c r="E23" s="11"/>
      <c r="F23" s="11"/>
      <c r="G23" s="23"/>
    </row>
    <row r="24" spans="3:7" ht="33.75" customHeight="1">
      <c r="C24" s="13">
        <v>3</v>
      </c>
      <c r="D24" s="40" t="s">
        <v>14</v>
      </c>
      <c r="E24" s="14">
        <v>110</v>
      </c>
      <c r="F24" s="14">
        <v>0</v>
      </c>
      <c r="G24" s="22">
        <f aca="true" t="shared" si="1" ref="G24:G33">F24/E24*100</f>
        <v>0</v>
      </c>
    </row>
    <row r="25" spans="3:7" ht="15.75" customHeight="1">
      <c r="C25" s="13"/>
      <c r="D25" s="19" t="s">
        <v>8</v>
      </c>
      <c r="E25" s="15">
        <v>110</v>
      </c>
      <c r="F25" s="15">
        <v>0</v>
      </c>
      <c r="G25" s="23">
        <f t="shared" si="1"/>
        <v>0</v>
      </c>
    </row>
    <row r="26" spans="3:7" ht="17.25" customHeight="1">
      <c r="C26" s="16" t="s">
        <v>40</v>
      </c>
      <c r="D26" s="29" t="s">
        <v>165</v>
      </c>
      <c r="E26" s="18">
        <v>55</v>
      </c>
      <c r="F26" s="15">
        <v>51</v>
      </c>
      <c r="G26" s="23">
        <f t="shared" si="1"/>
        <v>92.72727272727272</v>
      </c>
    </row>
    <row r="27" spans="3:7" ht="17.25" customHeight="1">
      <c r="C27" s="16"/>
      <c r="D27" s="41" t="s">
        <v>166</v>
      </c>
      <c r="E27" s="18">
        <v>31</v>
      </c>
      <c r="F27" s="15">
        <v>36</v>
      </c>
      <c r="G27" s="23">
        <f t="shared" si="1"/>
        <v>116.12903225806453</v>
      </c>
    </row>
    <row r="28" spans="3:7" ht="49.5" customHeight="1">
      <c r="C28" s="16" t="s">
        <v>40</v>
      </c>
      <c r="D28" s="29" t="s">
        <v>15</v>
      </c>
      <c r="E28" s="18">
        <v>13</v>
      </c>
      <c r="F28" s="15">
        <v>13</v>
      </c>
      <c r="G28" s="23">
        <f t="shared" si="1"/>
        <v>100</v>
      </c>
    </row>
    <row r="29" spans="3:7" ht="51" customHeight="1">
      <c r="C29" s="16" t="s">
        <v>40</v>
      </c>
      <c r="D29" s="29" t="s">
        <v>16</v>
      </c>
      <c r="E29" s="18">
        <v>24</v>
      </c>
      <c r="F29" s="15">
        <v>11</v>
      </c>
      <c r="G29" s="23">
        <f t="shared" si="1"/>
        <v>45.83333333333333</v>
      </c>
    </row>
    <row r="30" spans="3:7" ht="50.25" customHeight="1">
      <c r="C30" s="16" t="s">
        <v>40</v>
      </c>
      <c r="D30" s="29" t="s">
        <v>17</v>
      </c>
      <c r="E30" s="18">
        <v>2.5</v>
      </c>
      <c r="F30" s="15">
        <v>1</v>
      </c>
      <c r="G30" s="23">
        <f t="shared" si="1"/>
        <v>40</v>
      </c>
    </row>
    <row r="31" spans="3:7" ht="20.25" customHeight="1">
      <c r="C31" s="16" t="s">
        <v>40</v>
      </c>
      <c r="D31" s="29" t="s">
        <v>18</v>
      </c>
      <c r="E31" s="18">
        <v>310</v>
      </c>
      <c r="F31" s="15">
        <v>353</v>
      </c>
      <c r="G31" s="23">
        <f t="shared" si="1"/>
        <v>113.87096774193549</v>
      </c>
    </row>
    <row r="32" spans="3:7" ht="33.75" customHeight="1">
      <c r="C32" s="16" t="s">
        <v>40</v>
      </c>
      <c r="D32" s="29" t="s">
        <v>19</v>
      </c>
      <c r="E32" s="18">
        <v>93</v>
      </c>
      <c r="F32" s="15">
        <v>100</v>
      </c>
      <c r="G32" s="23">
        <f t="shared" si="1"/>
        <v>107.5268817204301</v>
      </c>
    </row>
    <row r="33" spans="3:7" ht="47.25">
      <c r="C33" s="16" t="s">
        <v>40</v>
      </c>
      <c r="D33" s="29" t="s">
        <v>20</v>
      </c>
      <c r="E33" s="18">
        <v>85</v>
      </c>
      <c r="F33" s="15">
        <v>88</v>
      </c>
      <c r="G33" s="23">
        <f t="shared" si="1"/>
        <v>103.5294117647059</v>
      </c>
    </row>
    <row r="34" spans="3:7" ht="22.5" customHeight="1">
      <c r="C34" s="16"/>
      <c r="D34" s="21" t="s">
        <v>164</v>
      </c>
      <c r="E34" s="18"/>
      <c r="F34" s="10"/>
      <c r="G34" s="23">
        <f>+(G26+G28+G27+G29+G30+G31+G32+G33)/8</f>
        <v>89.95211244321776</v>
      </c>
    </row>
    <row r="35" spans="3:7" ht="22.5" customHeight="1">
      <c r="C35" s="16"/>
      <c r="D35" s="55" t="s">
        <v>179</v>
      </c>
      <c r="E35" s="18"/>
      <c r="F35" s="10"/>
      <c r="G35" s="23"/>
    </row>
    <row r="36" spans="3:7" ht="10.5" customHeight="1">
      <c r="C36" s="16"/>
      <c r="D36" s="55"/>
      <c r="E36" s="18"/>
      <c r="F36" s="10"/>
      <c r="G36" s="23"/>
    </row>
    <row r="37" spans="3:7" ht="18" customHeight="1">
      <c r="C37" s="13">
        <v>4</v>
      </c>
      <c r="D37" s="42" t="s">
        <v>22</v>
      </c>
      <c r="E37" s="14">
        <v>19437.3</v>
      </c>
      <c r="F37" s="14">
        <v>20259.5</v>
      </c>
      <c r="G37" s="22">
        <f>F37/E37*100</f>
        <v>104.23001136989191</v>
      </c>
    </row>
    <row r="38" spans="3:7" ht="18.75" customHeight="1">
      <c r="C38" s="13"/>
      <c r="D38" s="19" t="s">
        <v>8</v>
      </c>
      <c r="E38" s="15">
        <v>2837.8</v>
      </c>
      <c r="F38" s="15">
        <v>2471.229</v>
      </c>
      <c r="G38" s="23">
        <f>F38/E38*100</f>
        <v>87.08256395799562</v>
      </c>
    </row>
    <row r="39" spans="3:7" ht="19.5" customHeight="1">
      <c r="C39" s="9"/>
      <c r="D39" s="43" t="s">
        <v>23</v>
      </c>
      <c r="E39" s="10"/>
      <c r="F39" s="10"/>
      <c r="G39" s="23"/>
    </row>
    <row r="40" spans="3:7" ht="15.75">
      <c r="C40" s="16" t="s">
        <v>40</v>
      </c>
      <c r="D40" s="44" t="s">
        <v>24</v>
      </c>
      <c r="E40" s="18">
        <v>15</v>
      </c>
      <c r="F40" s="18">
        <v>13</v>
      </c>
      <c r="G40" s="23">
        <f aca="true" t="shared" si="2" ref="G40:G50">F40/E40*100</f>
        <v>86.66666666666667</v>
      </c>
    </row>
    <row r="41" spans="3:7" ht="15.75">
      <c r="C41" s="16"/>
      <c r="D41" s="55" t="s">
        <v>180</v>
      </c>
      <c r="E41" s="18"/>
      <c r="F41" s="18"/>
      <c r="G41" s="23">
        <v>99.5</v>
      </c>
    </row>
    <row r="42" spans="3:7" ht="9.75" customHeight="1">
      <c r="C42" s="16"/>
      <c r="D42" s="55"/>
      <c r="E42" s="18"/>
      <c r="F42" s="18"/>
      <c r="G42" s="23"/>
    </row>
    <row r="43" spans="3:7" ht="35.25" customHeight="1">
      <c r="C43" s="13">
        <v>5</v>
      </c>
      <c r="D43" s="42" t="s">
        <v>25</v>
      </c>
      <c r="E43" s="13">
        <v>35324.5</v>
      </c>
      <c r="F43" s="13">
        <v>31941.3</v>
      </c>
      <c r="G43" s="22">
        <f t="shared" si="2"/>
        <v>90.4225112881994</v>
      </c>
    </row>
    <row r="44" spans="3:7" ht="15.75">
      <c r="C44" s="9"/>
      <c r="D44" s="19" t="s">
        <v>8</v>
      </c>
      <c r="E44" s="16">
        <v>28543.7</v>
      </c>
      <c r="F44" s="15">
        <v>31941.3</v>
      </c>
      <c r="G44" s="23">
        <f t="shared" si="2"/>
        <v>111.90315200902474</v>
      </c>
    </row>
    <row r="45" spans="3:7" ht="15.75">
      <c r="C45" s="9"/>
      <c r="D45" s="43" t="s">
        <v>26</v>
      </c>
      <c r="E45" s="15">
        <v>10886.4</v>
      </c>
      <c r="F45" s="15">
        <v>16843</v>
      </c>
      <c r="G45" s="23">
        <f t="shared" si="2"/>
        <v>154.71597589653146</v>
      </c>
    </row>
    <row r="46" spans="3:7" ht="17.25" customHeight="1">
      <c r="C46" s="9"/>
      <c r="D46" s="43" t="s">
        <v>27</v>
      </c>
      <c r="E46" s="15">
        <v>4901.1</v>
      </c>
      <c r="F46" s="15">
        <v>5978</v>
      </c>
      <c r="G46" s="23">
        <f t="shared" si="2"/>
        <v>121.9726183917896</v>
      </c>
    </row>
    <row r="47" spans="3:7" ht="15.75">
      <c r="C47" s="9"/>
      <c r="D47" s="43" t="s">
        <v>28</v>
      </c>
      <c r="E47" s="15">
        <v>7068.5</v>
      </c>
      <c r="F47" s="15">
        <v>9120.2</v>
      </c>
      <c r="G47" s="23">
        <f t="shared" si="2"/>
        <v>129.02596024616255</v>
      </c>
    </row>
    <row r="48" spans="3:7" ht="15.75" customHeight="1">
      <c r="C48" s="24" t="s">
        <v>40</v>
      </c>
      <c r="D48" s="44" t="s">
        <v>29</v>
      </c>
      <c r="E48" s="18">
        <v>45</v>
      </c>
      <c r="F48" s="18">
        <v>72</v>
      </c>
      <c r="G48" s="23">
        <f t="shared" si="2"/>
        <v>160</v>
      </c>
    </row>
    <row r="49" spans="3:7" ht="31.5">
      <c r="C49" s="24" t="s">
        <v>40</v>
      </c>
      <c r="D49" s="44" t="s">
        <v>30</v>
      </c>
      <c r="E49" s="18">
        <v>61</v>
      </c>
      <c r="F49" s="18">
        <v>61</v>
      </c>
      <c r="G49" s="23">
        <f t="shared" si="2"/>
        <v>100</v>
      </c>
    </row>
    <row r="50" spans="3:7" ht="18" customHeight="1">
      <c r="C50" s="24" t="s">
        <v>40</v>
      </c>
      <c r="D50" s="44" t="s">
        <v>178</v>
      </c>
      <c r="E50" s="18">
        <v>4901</v>
      </c>
      <c r="F50" s="15">
        <v>5978</v>
      </c>
      <c r="G50" s="23">
        <f t="shared" si="2"/>
        <v>121.9751071209957</v>
      </c>
    </row>
    <row r="51" spans="3:7" ht="15.75">
      <c r="C51" s="12"/>
      <c r="D51" s="21" t="s">
        <v>164</v>
      </c>
      <c r="E51" s="11"/>
      <c r="F51" s="16"/>
      <c r="G51" s="23">
        <f>+(G48+G49+G50)/3</f>
        <v>127.32503570699856</v>
      </c>
    </row>
    <row r="52" spans="3:7" ht="15.75">
      <c r="C52" s="12"/>
      <c r="D52" s="55" t="s">
        <v>180</v>
      </c>
      <c r="E52" s="11"/>
      <c r="F52" s="16"/>
      <c r="G52" s="23">
        <v>113</v>
      </c>
    </row>
    <row r="53" spans="3:7" ht="9" customHeight="1">
      <c r="C53" s="12"/>
      <c r="D53" s="55"/>
      <c r="E53" s="11"/>
      <c r="F53" s="16"/>
      <c r="G53" s="23"/>
    </row>
    <row r="54" spans="3:7" ht="31.5">
      <c r="C54" s="13">
        <v>6</v>
      </c>
      <c r="D54" s="42" t="s">
        <v>31</v>
      </c>
      <c r="E54" s="13">
        <v>3002</v>
      </c>
      <c r="F54" s="16">
        <v>3214.4</v>
      </c>
      <c r="G54" s="22">
        <f aca="true" t="shared" si="3" ref="G54:G59">F54/E54*100</f>
        <v>107.07528314457029</v>
      </c>
    </row>
    <row r="55" spans="3:7" ht="15.75">
      <c r="C55" s="13"/>
      <c r="D55" s="19" t="s">
        <v>8</v>
      </c>
      <c r="E55" s="16">
        <v>3002</v>
      </c>
      <c r="F55" s="16">
        <v>3214.4</v>
      </c>
      <c r="G55" s="23">
        <f t="shared" si="3"/>
        <v>107.07528314457029</v>
      </c>
    </row>
    <row r="56" spans="3:7" ht="18.75" customHeight="1">
      <c r="C56" s="16" t="s">
        <v>40</v>
      </c>
      <c r="D56" s="44" t="s">
        <v>32</v>
      </c>
      <c r="E56" s="18">
        <v>200</v>
      </c>
      <c r="F56" s="16">
        <v>236</v>
      </c>
      <c r="G56" s="23">
        <f t="shared" si="3"/>
        <v>118</v>
      </c>
    </row>
    <row r="57" spans="3:7" ht="31.5">
      <c r="C57" s="16" t="s">
        <v>40</v>
      </c>
      <c r="D57" s="44" t="s">
        <v>33</v>
      </c>
      <c r="E57" s="18">
        <v>205</v>
      </c>
      <c r="F57" s="16">
        <v>257</v>
      </c>
      <c r="G57" s="23">
        <f t="shared" si="3"/>
        <v>125.36585365853658</v>
      </c>
    </row>
    <row r="58" spans="3:7" ht="47.25">
      <c r="C58" s="13" t="s">
        <v>40</v>
      </c>
      <c r="D58" s="44" t="s">
        <v>168</v>
      </c>
      <c r="E58" s="18">
        <v>25</v>
      </c>
      <c r="F58" s="16">
        <v>20</v>
      </c>
      <c r="G58" s="23">
        <f t="shared" si="3"/>
        <v>80</v>
      </c>
    </row>
    <row r="59" spans="3:7" ht="15.75">
      <c r="C59" s="13" t="s">
        <v>40</v>
      </c>
      <c r="D59" s="44" t="s">
        <v>167</v>
      </c>
      <c r="E59" s="18">
        <v>2600</v>
      </c>
      <c r="F59" s="16">
        <v>2650</v>
      </c>
      <c r="G59" s="23">
        <f t="shared" si="3"/>
        <v>101.92307692307692</v>
      </c>
    </row>
    <row r="60" spans="3:7" ht="15.75">
      <c r="C60" s="13"/>
      <c r="D60" s="21" t="s">
        <v>164</v>
      </c>
      <c r="E60" s="18"/>
      <c r="F60" s="9"/>
      <c r="G60" s="23">
        <f>(G56+G57+G58+G59)/4</f>
        <v>106.32223264540337</v>
      </c>
    </row>
    <row r="61" spans="3:7" ht="15.75">
      <c r="C61" s="13"/>
      <c r="D61" s="55" t="s">
        <v>180</v>
      </c>
      <c r="E61" s="18"/>
      <c r="F61" s="9"/>
      <c r="G61" s="23">
        <v>99.3</v>
      </c>
    </row>
    <row r="62" spans="3:7" ht="8.25" customHeight="1">
      <c r="C62" s="13"/>
      <c r="D62" s="55"/>
      <c r="E62" s="18"/>
      <c r="F62" s="9"/>
      <c r="G62" s="23"/>
    </row>
    <row r="63" spans="3:7" ht="31.5">
      <c r="C63" s="13">
        <v>7</v>
      </c>
      <c r="D63" s="40" t="s">
        <v>34</v>
      </c>
      <c r="E63" s="13">
        <v>895</v>
      </c>
      <c r="F63" s="13">
        <v>9774.3</v>
      </c>
      <c r="G63" s="22">
        <f aca="true" t="shared" si="4" ref="G63:G70">F63/E63*100</f>
        <v>1092.1005586592178</v>
      </c>
    </row>
    <row r="64" spans="3:7" ht="15.75">
      <c r="C64" s="16"/>
      <c r="D64" s="19" t="s">
        <v>8</v>
      </c>
      <c r="E64" s="16">
        <v>895</v>
      </c>
      <c r="F64" s="16">
        <v>140.8</v>
      </c>
      <c r="G64" s="23">
        <f t="shared" si="4"/>
        <v>15.731843575418997</v>
      </c>
    </row>
    <row r="65" spans="3:7" ht="31.5">
      <c r="C65" s="16" t="s">
        <v>40</v>
      </c>
      <c r="D65" s="29" t="s">
        <v>35</v>
      </c>
      <c r="E65" s="18">
        <v>2064</v>
      </c>
      <c r="F65" s="16">
        <v>2068</v>
      </c>
      <c r="G65" s="23">
        <f t="shared" si="4"/>
        <v>100.1937984496124</v>
      </c>
    </row>
    <row r="66" spans="3:7" ht="18" customHeight="1">
      <c r="C66" s="16" t="s">
        <v>40</v>
      </c>
      <c r="D66" s="29" t="s">
        <v>174</v>
      </c>
      <c r="E66" s="25">
        <v>25</v>
      </c>
      <c r="F66" s="16">
        <v>53</v>
      </c>
      <c r="G66" s="23">
        <f>E66/F66*100</f>
        <v>47.16981132075472</v>
      </c>
    </row>
    <row r="67" spans="3:7" ht="31.5">
      <c r="C67" s="16" t="s">
        <v>40</v>
      </c>
      <c r="D67" s="29" t="s">
        <v>36</v>
      </c>
      <c r="E67" s="25">
        <v>75.5</v>
      </c>
      <c r="F67" s="16">
        <v>92</v>
      </c>
      <c r="G67" s="23">
        <f t="shared" si="4"/>
        <v>121.8543046357616</v>
      </c>
    </row>
    <row r="68" spans="3:7" ht="31.5">
      <c r="C68" s="16" t="s">
        <v>40</v>
      </c>
      <c r="D68" s="29" t="s">
        <v>37</v>
      </c>
      <c r="E68" s="25">
        <v>13.5</v>
      </c>
      <c r="F68" s="16">
        <v>18</v>
      </c>
      <c r="G68" s="23">
        <f t="shared" si="4"/>
        <v>133.33333333333331</v>
      </c>
    </row>
    <row r="69" spans="3:7" ht="31.5">
      <c r="C69" s="16" t="s">
        <v>40</v>
      </c>
      <c r="D69" s="29" t="s">
        <v>38</v>
      </c>
      <c r="E69" s="25">
        <v>1315</v>
      </c>
      <c r="F69" s="16">
        <v>2119</v>
      </c>
      <c r="G69" s="23">
        <f t="shared" si="4"/>
        <v>161.1406844106464</v>
      </c>
    </row>
    <row r="70" spans="3:7" ht="31.5">
      <c r="C70" s="16" t="s">
        <v>40</v>
      </c>
      <c r="D70" s="29" t="s">
        <v>39</v>
      </c>
      <c r="E70" s="25">
        <v>14</v>
      </c>
      <c r="F70" s="16">
        <v>14</v>
      </c>
      <c r="G70" s="23">
        <f t="shared" si="4"/>
        <v>100</v>
      </c>
    </row>
    <row r="71" spans="3:7" ht="18.75">
      <c r="C71" s="16" t="s">
        <v>40</v>
      </c>
      <c r="D71" s="29" t="s">
        <v>175</v>
      </c>
      <c r="E71" s="25">
        <v>8</v>
      </c>
      <c r="F71" s="16">
        <v>8</v>
      </c>
      <c r="G71" s="23">
        <f>E71/F71*100</f>
        <v>100</v>
      </c>
    </row>
    <row r="72" spans="3:7" ht="15.75">
      <c r="C72" s="16" t="s">
        <v>40</v>
      </c>
      <c r="D72" s="29" t="s">
        <v>160</v>
      </c>
      <c r="E72" s="25">
        <v>120</v>
      </c>
      <c r="F72" s="16">
        <v>115</v>
      </c>
      <c r="G72" s="23">
        <f>E72/F72*100</f>
        <v>104.34782608695652</v>
      </c>
    </row>
    <row r="73" spans="3:7" ht="31.5">
      <c r="C73" s="16" t="s">
        <v>40</v>
      </c>
      <c r="D73" s="29" t="s">
        <v>161</v>
      </c>
      <c r="E73" s="25">
        <v>106</v>
      </c>
      <c r="F73" s="16">
        <v>106</v>
      </c>
      <c r="G73" s="23">
        <f>E73/F73*100</f>
        <v>100</v>
      </c>
    </row>
    <row r="74" spans="3:7" ht="15.75">
      <c r="C74" s="16" t="s">
        <v>40</v>
      </c>
      <c r="D74" s="29" t="s">
        <v>162</v>
      </c>
      <c r="E74" s="25">
        <v>10</v>
      </c>
      <c r="F74" s="16">
        <v>85</v>
      </c>
      <c r="G74" s="23">
        <f>E74/F74*100</f>
        <v>11.76470588235294</v>
      </c>
    </row>
    <row r="75" spans="3:7" ht="15.75">
      <c r="C75" s="16" t="s">
        <v>40</v>
      </c>
      <c r="D75" s="29" t="s">
        <v>163</v>
      </c>
      <c r="E75" s="26">
        <v>135</v>
      </c>
      <c r="F75" s="16">
        <v>65</v>
      </c>
      <c r="G75" s="23">
        <f>E75/F75*100</f>
        <v>207.6923076923077</v>
      </c>
    </row>
    <row r="76" spans="3:7" ht="15.75">
      <c r="C76" s="16"/>
      <c r="D76" s="21" t="s">
        <v>164</v>
      </c>
      <c r="E76" s="26"/>
      <c r="F76" s="9"/>
      <c r="G76" s="23">
        <f>(G65+G66+G67+G68+G69+G70+G71+G72+G73+G74+G75)/11</f>
        <v>107.95425198288413</v>
      </c>
    </row>
    <row r="77" spans="3:7" ht="15.75">
      <c r="C77" s="16"/>
      <c r="D77" s="55" t="s">
        <v>180</v>
      </c>
      <c r="E77" s="26"/>
      <c r="F77" s="9"/>
      <c r="G77" s="23">
        <v>720</v>
      </c>
    </row>
    <row r="78" spans="3:7" ht="9" customHeight="1">
      <c r="C78" s="16"/>
      <c r="D78" s="55"/>
      <c r="E78" s="26"/>
      <c r="F78" s="9"/>
      <c r="G78" s="23"/>
    </row>
    <row r="79" spans="3:7" ht="30.75" customHeight="1">
      <c r="C79" s="13">
        <v>8</v>
      </c>
      <c r="D79" s="40" t="s">
        <v>41</v>
      </c>
      <c r="E79" s="14">
        <v>40</v>
      </c>
      <c r="F79" s="13">
        <v>0</v>
      </c>
      <c r="G79" s="22">
        <f aca="true" t="shared" si="5" ref="G79:G86">F79/E79*100</f>
        <v>0</v>
      </c>
    </row>
    <row r="80" spans="3:7" ht="15.75">
      <c r="C80" s="16"/>
      <c r="D80" s="19" t="s">
        <v>8</v>
      </c>
      <c r="E80" s="15">
        <v>40</v>
      </c>
      <c r="F80" s="16">
        <v>0</v>
      </c>
      <c r="G80" s="23">
        <f t="shared" si="5"/>
        <v>0</v>
      </c>
    </row>
    <row r="81" spans="3:7" ht="8.25" customHeight="1">
      <c r="C81" s="16"/>
      <c r="D81" s="19"/>
      <c r="E81" s="15"/>
      <c r="F81" s="16"/>
      <c r="G81" s="23"/>
    </row>
    <row r="82" spans="3:7" ht="46.5" customHeight="1">
      <c r="C82" s="13">
        <v>9</v>
      </c>
      <c r="D82" s="40" t="s">
        <v>42</v>
      </c>
      <c r="E82" s="14">
        <v>103</v>
      </c>
      <c r="F82" s="13">
        <v>103</v>
      </c>
      <c r="G82" s="22">
        <f t="shared" si="5"/>
        <v>100</v>
      </c>
    </row>
    <row r="83" spans="3:7" ht="15.75">
      <c r="C83" s="9"/>
      <c r="D83" s="19" t="s">
        <v>8</v>
      </c>
      <c r="E83" s="15">
        <v>103</v>
      </c>
      <c r="F83" s="16">
        <v>103</v>
      </c>
      <c r="G83" s="23">
        <f t="shared" si="5"/>
        <v>100</v>
      </c>
    </row>
    <row r="84" spans="3:7" ht="47.25">
      <c r="C84" s="16" t="s">
        <v>40</v>
      </c>
      <c r="D84" s="44" t="s">
        <v>43</v>
      </c>
      <c r="E84" s="18">
        <v>2500</v>
      </c>
      <c r="F84" s="18">
        <v>2550</v>
      </c>
      <c r="G84" s="23">
        <f t="shared" si="5"/>
        <v>102</v>
      </c>
    </row>
    <row r="85" spans="3:7" ht="31.5">
      <c r="C85" s="16" t="s">
        <v>40</v>
      </c>
      <c r="D85" s="44" t="s">
        <v>44</v>
      </c>
      <c r="E85" s="18">
        <v>20</v>
      </c>
      <c r="F85" s="18">
        <v>22</v>
      </c>
      <c r="G85" s="23">
        <f t="shared" si="5"/>
        <v>110.00000000000001</v>
      </c>
    </row>
    <row r="86" spans="3:7" ht="63">
      <c r="C86" s="16" t="s">
        <v>40</v>
      </c>
      <c r="D86" s="44" t="s">
        <v>45</v>
      </c>
      <c r="E86" s="18">
        <v>10</v>
      </c>
      <c r="F86" s="18">
        <v>11</v>
      </c>
      <c r="G86" s="23">
        <f t="shared" si="5"/>
        <v>110.00000000000001</v>
      </c>
    </row>
    <row r="87" spans="3:7" ht="15.75">
      <c r="C87" s="9"/>
      <c r="D87" s="21" t="s">
        <v>164</v>
      </c>
      <c r="E87" s="11"/>
      <c r="F87" s="9"/>
      <c r="G87" s="23">
        <f>+(G84+G85+G86)/3</f>
        <v>107.33333333333333</v>
      </c>
    </row>
    <row r="88" spans="3:7" ht="15.75">
      <c r="C88" s="9"/>
      <c r="D88" s="55" t="s">
        <v>180</v>
      </c>
      <c r="E88" s="11"/>
      <c r="F88" s="9"/>
      <c r="G88" s="23">
        <v>107</v>
      </c>
    </row>
    <row r="89" spans="3:7" ht="9" customHeight="1">
      <c r="C89" s="9"/>
      <c r="D89" s="55"/>
      <c r="E89" s="11"/>
      <c r="F89" s="9"/>
      <c r="G89" s="23"/>
    </row>
    <row r="90" spans="3:7" ht="62.25" customHeight="1">
      <c r="C90" s="13">
        <v>10</v>
      </c>
      <c r="D90" s="40" t="s">
        <v>46</v>
      </c>
      <c r="E90" s="14">
        <v>300</v>
      </c>
      <c r="F90" s="13">
        <v>213.2</v>
      </c>
      <c r="G90" s="22">
        <f>F90/E90*100</f>
        <v>71.06666666666666</v>
      </c>
    </row>
    <row r="91" spans="3:7" ht="15.75" customHeight="1">
      <c r="C91" s="9"/>
      <c r="D91" s="19" t="s">
        <v>8</v>
      </c>
      <c r="E91" s="15">
        <v>300</v>
      </c>
      <c r="F91" s="16">
        <v>213.2</v>
      </c>
      <c r="G91" s="23">
        <f>F91/E91*100</f>
        <v>71.06666666666666</v>
      </c>
    </row>
    <row r="92" spans="3:7" ht="21" customHeight="1">
      <c r="C92" s="16" t="s">
        <v>40</v>
      </c>
      <c r="D92" s="44" t="s">
        <v>47</v>
      </c>
      <c r="E92" s="15">
        <v>12</v>
      </c>
      <c r="F92" s="45">
        <v>5</v>
      </c>
      <c r="G92" s="23">
        <f>F92/E92*100</f>
        <v>41.66666666666667</v>
      </c>
    </row>
    <row r="93" spans="3:7" ht="17.25" customHeight="1">
      <c r="C93" s="16" t="s">
        <v>40</v>
      </c>
      <c r="D93" s="44" t="s">
        <v>48</v>
      </c>
      <c r="E93" s="15">
        <v>20</v>
      </c>
      <c r="F93" s="45">
        <v>13</v>
      </c>
      <c r="G93" s="23">
        <f>F93/E93*100</f>
        <v>65</v>
      </c>
    </row>
    <row r="94" spans="3:7" ht="31.5">
      <c r="C94" s="16" t="s">
        <v>40</v>
      </c>
      <c r="D94" s="44" t="s">
        <v>49</v>
      </c>
      <c r="E94" s="15">
        <v>20</v>
      </c>
      <c r="F94" s="46">
        <v>17</v>
      </c>
      <c r="G94" s="23">
        <f>F94/E94*100</f>
        <v>85</v>
      </c>
    </row>
    <row r="95" spans="3:7" ht="15.75">
      <c r="C95" s="9"/>
      <c r="D95" s="21" t="s">
        <v>164</v>
      </c>
      <c r="E95" s="15"/>
      <c r="F95" s="16"/>
      <c r="G95" s="23">
        <f>+(G92+G93+G94)/3</f>
        <v>63.88888888888889</v>
      </c>
    </row>
    <row r="96" spans="3:7" ht="15.75">
      <c r="C96" s="9"/>
      <c r="D96" s="55" t="s">
        <v>180</v>
      </c>
      <c r="E96" s="15"/>
      <c r="F96" s="16"/>
      <c r="G96" s="23">
        <v>90</v>
      </c>
    </row>
    <row r="97" spans="3:7" ht="9" customHeight="1">
      <c r="C97" s="9"/>
      <c r="D97" s="55"/>
      <c r="E97" s="15"/>
      <c r="F97" s="16"/>
      <c r="G97" s="23"/>
    </row>
    <row r="98" spans="3:7" ht="33" customHeight="1">
      <c r="C98" s="13">
        <v>11</v>
      </c>
      <c r="D98" s="42" t="s">
        <v>50</v>
      </c>
      <c r="E98" s="14">
        <v>36</v>
      </c>
      <c r="F98" s="13">
        <v>0</v>
      </c>
      <c r="G98" s="22">
        <f aca="true" t="shared" si="6" ref="G98:G104">F98/E98*100</f>
        <v>0</v>
      </c>
    </row>
    <row r="99" spans="3:7" ht="15.75">
      <c r="C99" s="13"/>
      <c r="D99" s="19" t="s">
        <v>8</v>
      </c>
      <c r="E99" s="15">
        <v>36</v>
      </c>
      <c r="F99" s="16">
        <v>0</v>
      </c>
      <c r="G99" s="23">
        <f t="shared" si="6"/>
        <v>0</v>
      </c>
    </row>
    <row r="100" spans="3:7" ht="15.75">
      <c r="C100" s="16" t="s">
        <v>40</v>
      </c>
      <c r="D100" s="44" t="s">
        <v>51</v>
      </c>
      <c r="E100" s="18">
        <v>1</v>
      </c>
      <c r="F100" s="25">
        <v>0</v>
      </c>
      <c r="G100" s="23">
        <f t="shared" si="6"/>
        <v>0</v>
      </c>
    </row>
    <row r="101" spans="3:7" ht="31.5">
      <c r="C101" s="16" t="s">
        <v>40</v>
      </c>
      <c r="D101" s="44" t="s">
        <v>52</v>
      </c>
      <c r="E101" s="18">
        <v>1</v>
      </c>
      <c r="F101" s="25">
        <v>0</v>
      </c>
      <c r="G101" s="23">
        <f t="shared" si="6"/>
        <v>0</v>
      </c>
    </row>
    <row r="102" spans="3:7" ht="15.75">
      <c r="C102" s="16" t="s">
        <v>40</v>
      </c>
      <c r="D102" s="44" t="s">
        <v>53</v>
      </c>
      <c r="E102" s="18">
        <v>190</v>
      </c>
      <c r="F102" s="25">
        <v>200</v>
      </c>
      <c r="G102" s="23">
        <f t="shared" si="6"/>
        <v>105.26315789473684</v>
      </c>
    </row>
    <row r="103" spans="3:7" ht="31.5">
      <c r="C103" s="16" t="s">
        <v>40</v>
      </c>
      <c r="D103" s="44" t="s">
        <v>54</v>
      </c>
      <c r="E103" s="18">
        <v>1</v>
      </c>
      <c r="F103" s="18">
        <v>0</v>
      </c>
      <c r="G103" s="23">
        <f t="shared" si="6"/>
        <v>0</v>
      </c>
    </row>
    <row r="104" spans="3:7" ht="15.75">
      <c r="C104" s="16" t="s">
        <v>40</v>
      </c>
      <c r="D104" s="44" t="s">
        <v>176</v>
      </c>
      <c r="E104" s="18">
        <v>15</v>
      </c>
      <c r="F104" s="25">
        <v>100</v>
      </c>
      <c r="G104" s="23">
        <f t="shared" si="6"/>
        <v>666.6666666666667</v>
      </c>
    </row>
    <row r="105" spans="3:7" ht="15.75">
      <c r="C105" s="9"/>
      <c r="D105" s="21" t="s">
        <v>164</v>
      </c>
      <c r="E105" s="11"/>
      <c r="F105" s="16"/>
      <c r="G105" s="23">
        <f>+(G100+G101+G102+G103+G104)/5</f>
        <v>154.3859649122807</v>
      </c>
    </row>
    <row r="106" spans="3:7" ht="15.75">
      <c r="C106" s="9"/>
      <c r="D106" s="55" t="s">
        <v>180</v>
      </c>
      <c r="E106" s="11"/>
      <c r="F106" s="16"/>
      <c r="G106" s="23"/>
    </row>
    <row r="107" spans="3:7" ht="7.5" customHeight="1">
      <c r="C107" s="9"/>
      <c r="D107" s="55"/>
      <c r="E107" s="11"/>
      <c r="F107" s="16"/>
      <c r="G107" s="23"/>
    </row>
    <row r="108" spans="3:7" ht="33.75" customHeight="1">
      <c r="C108" s="13">
        <v>12</v>
      </c>
      <c r="D108" s="40" t="s">
        <v>55</v>
      </c>
      <c r="E108" s="14">
        <v>37647.9</v>
      </c>
      <c r="F108" s="16">
        <v>36559</v>
      </c>
      <c r="G108" s="22">
        <f aca="true" t="shared" si="7" ref="G108:G118">F108/E108*100</f>
        <v>97.10767400040905</v>
      </c>
    </row>
    <row r="109" spans="3:7" ht="15.75">
      <c r="C109" s="16"/>
      <c r="D109" s="19" t="s">
        <v>8</v>
      </c>
      <c r="E109" s="15">
        <v>37647.9</v>
      </c>
      <c r="F109" s="16">
        <v>36559</v>
      </c>
      <c r="G109" s="23">
        <f t="shared" si="7"/>
        <v>97.10767400040905</v>
      </c>
    </row>
    <row r="110" spans="3:7" ht="18.75" customHeight="1">
      <c r="C110" s="9"/>
      <c r="D110" s="43" t="s">
        <v>56</v>
      </c>
      <c r="E110" s="15">
        <v>6974</v>
      </c>
      <c r="F110" s="16">
        <v>6707</v>
      </c>
      <c r="G110" s="23">
        <f t="shared" si="7"/>
        <v>96.17149412102094</v>
      </c>
    </row>
    <row r="111" spans="3:7" ht="15.75">
      <c r="C111" s="9"/>
      <c r="D111" s="43" t="s">
        <v>57</v>
      </c>
      <c r="E111" s="15">
        <v>480</v>
      </c>
      <c r="F111" s="16">
        <v>469</v>
      </c>
      <c r="G111" s="23">
        <f t="shared" si="7"/>
        <v>97.70833333333333</v>
      </c>
    </row>
    <row r="112" spans="3:7" ht="15.75">
      <c r="C112" s="9"/>
      <c r="D112" s="43" t="s">
        <v>58</v>
      </c>
      <c r="E112" s="15">
        <v>22681</v>
      </c>
      <c r="F112" s="16">
        <v>22412</v>
      </c>
      <c r="G112" s="23">
        <f t="shared" si="7"/>
        <v>98.8139852740179</v>
      </c>
    </row>
    <row r="113" spans="3:7" ht="18.75" customHeight="1">
      <c r="C113" s="9"/>
      <c r="D113" s="43" t="s">
        <v>59</v>
      </c>
      <c r="E113" s="15">
        <v>2432</v>
      </c>
      <c r="F113" s="16">
        <v>2326</v>
      </c>
      <c r="G113" s="23">
        <f t="shared" si="7"/>
        <v>95.64144736842105</v>
      </c>
    </row>
    <row r="114" spans="3:7" ht="34.5" customHeight="1">
      <c r="C114" s="9"/>
      <c r="D114" s="43" t="s">
        <v>171</v>
      </c>
      <c r="E114" s="15">
        <v>5081</v>
      </c>
      <c r="F114" s="16">
        <v>4644.9</v>
      </c>
      <c r="G114" s="23">
        <f t="shared" si="7"/>
        <v>91.41704388899822</v>
      </c>
    </row>
    <row r="115" spans="3:7" ht="31.5">
      <c r="C115" s="16" t="s">
        <v>40</v>
      </c>
      <c r="D115" s="44" t="s">
        <v>60</v>
      </c>
      <c r="E115" s="18">
        <v>100</v>
      </c>
      <c r="F115" s="18">
        <v>100</v>
      </c>
      <c r="G115" s="23">
        <f t="shared" si="7"/>
        <v>100</v>
      </c>
    </row>
    <row r="116" spans="3:8" ht="31.5">
      <c r="C116" s="16" t="s">
        <v>40</v>
      </c>
      <c r="D116" s="44" t="s">
        <v>61</v>
      </c>
      <c r="E116" s="18">
        <v>70</v>
      </c>
      <c r="F116" s="18">
        <v>70</v>
      </c>
      <c r="G116" s="23">
        <f t="shared" si="7"/>
        <v>100</v>
      </c>
      <c r="H116" s="54"/>
    </row>
    <row r="117" spans="3:9" ht="31.5">
      <c r="C117" s="16" t="s">
        <v>40</v>
      </c>
      <c r="D117" s="44" t="s">
        <v>62</v>
      </c>
      <c r="E117" s="18">
        <v>100</v>
      </c>
      <c r="F117" s="18">
        <v>90</v>
      </c>
      <c r="G117" s="23">
        <f t="shared" si="7"/>
        <v>90</v>
      </c>
      <c r="I117" s="28"/>
    </row>
    <row r="118" spans="3:9" ht="31.5">
      <c r="C118" s="16" t="s">
        <v>40</v>
      </c>
      <c r="D118" s="44" t="s">
        <v>63</v>
      </c>
      <c r="E118" s="18">
        <v>100</v>
      </c>
      <c r="F118" s="18">
        <v>100</v>
      </c>
      <c r="G118" s="23">
        <f t="shared" si="7"/>
        <v>100</v>
      </c>
      <c r="I118" s="28"/>
    </row>
    <row r="119" spans="3:9" ht="15.75">
      <c r="C119" s="9"/>
      <c r="D119" s="21" t="s">
        <v>164</v>
      </c>
      <c r="E119" s="11"/>
      <c r="F119" s="9"/>
      <c r="G119" s="23">
        <f>+(G115+G116+G117+G118)/4</f>
        <v>97.5</v>
      </c>
      <c r="I119" s="28"/>
    </row>
    <row r="120" spans="3:9" ht="15.75">
      <c r="C120" s="9"/>
      <c r="D120" s="55" t="s">
        <v>180</v>
      </c>
      <c r="E120" s="11"/>
      <c r="F120" s="9"/>
      <c r="G120" s="23">
        <v>100.4</v>
      </c>
      <c r="I120" s="28"/>
    </row>
    <row r="121" spans="3:9" ht="6.75" customHeight="1">
      <c r="C121" s="9"/>
      <c r="D121" s="55"/>
      <c r="E121" s="11"/>
      <c r="F121" s="9"/>
      <c r="G121" s="23"/>
      <c r="I121" s="28"/>
    </row>
    <row r="122" spans="3:9" ht="31.5">
      <c r="C122" s="13">
        <v>13</v>
      </c>
      <c r="D122" s="40" t="s">
        <v>64</v>
      </c>
      <c r="E122" s="13">
        <v>5290.6</v>
      </c>
      <c r="F122" s="16">
        <v>4588.18</v>
      </c>
      <c r="G122" s="22">
        <f aca="true" t="shared" si="8" ref="G122:G133">F122/E122*100</f>
        <v>86.72324500056703</v>
      </c>
      <c r="I122" s="28"/>
    </row>
    <row r="123" spans="3:7" ht="15.75">
      <c r="C123" s="16"/>
      <c r="D123" s="47" t="s">
        <v>8</v>
      </c>
      <c r="E123" s="15">
        <v>152.8</v>
      </c>
      <c r="F123" s="16">
        <v>118.6</v>
      </c>
      <c r="G123" s="23">
        <f t="shared" si="8"/>
        <v>77.61780104712041</v>
      </c>
    </row>
    <row r="124" spans="3:7" ht="15.75">
      <c r="C124" s="16" t="s">
        <v>40</v>
      </c>
      <c r="D124" s="44" t="s">
        <v>65</v>
      </c>
      <c r="E124" s="18">
        <v>1308</v>
      </c>
      <c r="F124" s="16">
        <v>1306</v>
      </c>
      <c r="G124" s="23">
        <f t="shared" si="8"/>
        <v>99.84709480122325</v>
      </c>
    </row>
    <row r="125" spans="3:7" ht="15.75">
      <c r="C125" s="16"/>
      <c r="D125" s="55" t="s">
        <v>180</v>
      </c>
      <c r="E125" s="18"/>
      <c r="F125" s="16"/>
      <c r="G125" s="23">
        <v>128</v>
      </c>
    </row>
    <row r="126" spans="3:7" ht="7.5" customHeight="1">
      <c r="C126" s="16"/>
      <c r="D126" s="55"/>
      <c r="E126" s="18"/>
      <c r="F126" s="16"/>
      <c r="G126" s="23"/>
    </row>
    <row r="127" spans="3:7" ht="47.25">
      <c r="C127" s="13">
        <v>14</v>
      </c>
      <c r="D127" s="42" t="s">
        <v>66</v>
      </c>
      <c r="E127" s="14">
        <v>200</v>
      </c>
      <c r="F127" s="16">
        <v>20.1</v>
      </c>
      <c r="G127" s="22">
        <f t="shared" si="8"/>
        <v>10.05</v>
      </c>
    </row>
    <row r="128" spans="3:7" ht="15.75">
      <c r="C128" s="8"/>
      <c r="D128" s="19" t="s">
        <v>8</v>
      </c>
      <c r="E128" s="15">
        <v>200</v>
      </c>
      <c r="F128" s="16">
        <v>20.1</v>
      </c>
      <c r="G128" s="23">
        <f t="shared" si="8"/>
        <v>10.05</v>
      </c>
    </row>
    <row r="129" spans="3:7" ht="31.5">
      <c r="C129" s="16" t="s">
        <v>40</v>
      </c>
      <c r="D129" s="44" t="s">
        <v>67</v>
      </c>
      <c r="E129" s="18">
        <v>3</v>
      </c>
      <c r="F129" s="16">
        <v>0</v>
      </c>
      <c r="G129" s="23">
        <f t="shared" si="8"/>
        <v>0</v>
      </c>
    </row>
    <row r="130" spans="3:7" ht="15.75">
      <c r="C130" s="16" t="s">
        <v>40</v>
      </c>
      <c r="D130" s="44" t="s">
        <v>68</v>
      </c>
      <c r="E130" s="18">
        <v>1</v>
      </c>
      <c r="F130" s="16">
        <v>0</v>
      </c>
      <c r="G130" s="23">
        <f t="shared" si="8"/>
        <v>0</v>
      </c>
    </row>
    <row r="131" spans="3:7" ht="47.25">
      <c r="C131" s="16" t="s">
        <v>40</v>
      </c>
      <c r="D131" s="44" t="s">
        <v>69</v>
      </c>
      <c r="E131" s="18">
        <v>50</v>
      </c>
      <c r="F131" s="16">
        <v>52.5</v>
      </c>
      <c r="G131" s="23">
        <f t="shared" si="8"/>
        <v>105</v>
      </c>
    </row>
    <row r="132" spans="3:7" ht="15.75">
      <c r="C132" s="16" t="s">
        <v>40</v>
      </c>
      <c r="D132" s="44" t="s">
        <v>70</v>
      </c>
      <c r="E132" s="18">
        <v>33</v>
      </c>
      <c r="F132" s="16">
        <v>33</v>
      </c>
      <c r="G132" s="23">
        <f t="shared" si="8"/>
        <v>100</v>
      </c>
    </row>
    <row r="133" spans="3:7" ht="18" customHeight="1">
      <c r="C133" s="16" t="s">
        <v>40</v>
      </c>
      <c r="D133" s="44" t="s">
        <v>71</v>
      </c>
      <c r="E133" s="18">
        <v>2</v>
      </c>
      <c r="F133" s="16">
        <v>1</v>
      </c>
      <c r="G133" s="23">
        <f t="shared" si="8"/>
        <v>50</v>
      </c>
    </row>
    <row r="134" spans="3:7" ht="18" customHeight="1">
      <c r="C134" s="16"/>
      <c r="D134" s="21" t="s">
        <v>164</v>
      </c>
      <c r="E134" s="18"/>
      <c r="F134" s="16"/>
      <c r="G134" s="23">
        <f>+(G129+G130+G131+G132+G133)/4</f>
        <v>63.75</v>
      </c>
    </row>
    <row r="135" spans="3:7" ht="18" customHeight="1">
      <c r="C135" s="16"/>
      <c r="D135" s="55" t="s">
        <v>180</v>
      </c>
      <c r="E135" s="18"/>
      <c r="F135" s="16"/>
      <c r="G135" s="23">
        <v>638</v>
      </c>
    </row>
    <row r="136" spans="3:7" ht="6.75" customHeight="1">
      <c r="C136" s="16"/>
      <c r="D136" s="55"/>
      <c r="E136" s="18"/>
      <c r="F136" s="16"/>
      <c r="G136" s="23"/>
    </row>
    <row r="137" spans="3:7" ht="30.75" customHeight="1">
      <c r="C137" s="13">
        <v>15</v>
      </c>
      <c r="D137" s="40" t="s">
        <v>72</v>
      </c>
      <c r="E137" s="13">
        <v>10028.2</v>
      </c>
      <c r="F137" s="13">
        <v>10028.2</v>
      </c>
      <c r="G137" s="22">
        <f>F137/E137*100</f>
        <v>100</v>
      </c>
    </row>
    <row r="138" spans="3:7" ht="15.75">
      <c r="C138" s="9"/>
      <c r="D138" s="19" t="s">
        <v>8</v>
      </c>
      <c r="E138" s="16">
        <v>10028.2</v>
      </c>
      <c r="F138" s="16">
        <v>10028.2</v>
      </c>
      <c r="G138" s="23">
        <f>F138/E138*100</f>
        <v>100</v>
      </c>
    </row>
    <row r="139" spans="3:7" ht="17.25" customHeight="1">
      <c r="C139" s="16" t="s">
        <v>40</v>
      </c>
      <c r="D139" s="48" t="s">
        <v>73</v>
      </c>
      <c r="E139" s="18">
        <v>150</v>
      </c>
      <c r="F139" s="16">
        <v>1483</v>
      </c>
      <c r="G139" s="23">
        <f>F139/E139*100</f>
        <v>988.6666666666666</v>
      </c>
    </row>
    <row r="140" spans="3:7" ht="15.75">
      <c r="C140" s="16" t="s">
        <v>40</v>
      </c>
      <c r="D140" s="48" t="s">
        <v>74</v>
      </c>
      <c r="E140" s="18">
        <v>79</v>
      </c>
      <c r="F140" s="16">
        <v>87</v>
      </c>
      <c r="G140" s="23">
        <f>F140/E140*100</f>
        <v>110.12658227848102</v>
      </c>
    </row>
    <row r="141" spans="3:7" ht="15.75">
      <c r="C141" s="16"/>
      <c r="D141" s="21" t="s">
        <v>164</v>
      </c>
      <c r="E141" s="18"/>
      <c r="F141" s="9"/>
      <c r="G141" s="23">
        <f>G139+G140/2</f>
        <v>1043.7299578059071</v>
      </c>
    </row>
    <row r="142" spans="3:7" ht="15.75">
      <c r="C142" s="16"/>
      <c r="D142" s="55" t="s">
        <v>180</v>
      </c>
      <c r="E142" s="18"/>
      <c r="F142" s="9"/>
      <c r="G142" s="23">
        <v>1044</v>
      </c>
    </row>
    <row r="143" spans="3:7" ht="7.5" customHeight="1">
      <c r="C143" s="16"/>
      <c r="D143" s="55"/>
      <c r="E143" s="18"/>
      <c r="F143" s="9"/>
      <c r="G143" s="23"/>
    </row>
    <row r="144" spans="3:7" ht="31.5">
      <c r="C144" s="13">
        <v>16</v>
      </c>
      <c r="D144" s="40" t="s">
        <v>75</v>
      </c>
      <c r="E144" s="14">
        <v>65.8</v>
      </c>
      <c r="F144" s="13">
        <v>65.8</v>
      </c>
      <c r="G144" s="23">
        <f aca="true" t="shared" si="9" ref="G144:G149">F144/E144*100</f>
        <v>100</v>
      </c>
    </row>
    <row r="145" spans="3:7" ht="15.75">
      <c r="C145" s="13"/>
      <c r="D145" s="19" t="s">
        <v>8</v>
      </c>
      <c r="E145" s="15">
        <v>65.8</v>
      </c>
      <c r="F145" s="49">
        <v>65.8</v>
      </c>
      <c r="G145" s="23">
        <f t="shared" si="9"/>
        <v>100</v>
      </c>
    </row>
    <row r="146" spans="3:7" ht="31.5">
      <c r="C146" s="16" t="s">
        <v>40</v>
      </c>
      <c r="D146" s="29" t="s">
        <v>76</v>
      </c>
      <c r="E146" s="18">
        <v>1</v>
      </c>
      <c r="F146" s="46">
        <v>1</v>
      </c>
      <c r="G146" s="23">
        <f t="shared" si="9"/>
        <v>100</v>
      </c>
    </row>
    <row r="147" spans="3:7" ht="33" customHeight="1">
      <c r="C147" s="16" t="s">
        <v>40</v>
      </c>
      <c r="D147" s="29" t="s">
        <v>177</v>
      </c>
      <c r="E147" s="18">
        <v>3</v>
      </c>
      <c r="F147" s="46">
        <v>2</v>
      </c>
      <c r="G147" s="23">
        <f>E147/F147*100</f>
        <v>150</v>
      </c>
    </row>
    <row r="148" spans="3:7" ht="31.5">
      <c r="C148" s="16" t="s">
        <v>40</v>
      </c>
      <c r="D148" s="44" t="s">
        <v>77</v>
      </c>
      <c r="E148" s="18">
        <v>18</v>
      </c>
      <c r="F148" s="46">
        <v>18</v>
      </c>
      <c r="G148" s="23">
        <f t="shared" si="9"/>
        <v>100</v>
      </c>
    </row>
    <row r="149" spans="3:7" ht="20.25" customHeight="1">
      <c r="C149" s="16" t="s">
        <v>40</v>
      </c>
      <c r="D149" s="29" t="s">
        <v>78</v>
      </c>
      <c r="E149" s="18">
        <v>2</v>
      </c>
      <c r="F149" s="45">
        <v>2</v>
      </c>
      <c r="G149" s="23">
        <f t="shared" si="9"/>
        <v>100</v>
      </c>
    </row>
    <row r="150" spans="3:7" ht="20.25" customHeight="1">
      <c r="C150" s="9"/>
      <c r="D150" s="21" t="s">
        <v>164</v>
      </c>
      <c r="E150" s="11"/>
      <c r="F150" s="9"/>
      <c r="G150" s="23">
        <f>(G146+G147+G148+G149)/4</f>
        <v>112.5</v>
      </c>
    </row>
    <row r="151" spans="3:7" ht="20.25" customHeight="1">
      <c r="C151" s="9"/>
      <c r="D151" s="55" t="s">
        <v>180</v>
      </c>
      <c r="E151" s="11"/>
      <c r="F151" s="9"/>
      <c r="G151" s="23">
        <v>112</v>
      </c>
    </row>
    <row r="152" spans="3:7" ht="10.5" customHeight="1">
      <c r="C152" s="9"/>
      <c r="D152" s="55"/>
      <c r="E152" s="11"/>
      <c r="F152" s="9"/>
      <c r="G152" s="23"/>
    </row>
    <row r="153" spans="3:7" ht="60" customHeight="1">
      <c r="C153" s="13">
        <v>17</v>
      </c>
      <c r="D153" s="50" t="s">
        <v>79</v>
      </c>
      <c r="E153" s="14">
        <v>7073.5</v>
      </c>
      <c r="F153" s="13">
        <v>4494.6</v>
      </c>
      <c r="G153" s="22">
        <f aca="true" t="shared" si="10" ref="G153:G164">F153/E153*100</f>
        <v>63.54138686647346</v>
      </c>
    </row>
    <row r="154" spans="3:7" ht="15.75">
      <c r="C154" s="16"/>
      <c r="D154" s="17" t="s">
        <v>8</v>
      </c>
      <c r="E154" s="15">
        <v>4500</v>
      </c>
      <c r="F154" s="16">
        <v>4494.6</v>
      </c>
      <c r="G154" s="23">
        <f t="shared" si="10"/>
        <v>99.88000000000001</v>
      </c>
    </row>
    <row r="155" spans="3:7" ht="31.5">
      <c r="C155" s="16" t="s">
        <v>40</v>
      </c>
      <c r="D155" s="44" t="s">
        <v>169</v>
      </c>
      <c r="E155" s="18">
        <v>80</v>
      </c>
      <c r="F155" s="16">
        <v>148</v>
      </c>
      <c r="G155" s="23">
        <f t="shared" si="10"/>
        <v>185</v>
      </c>
    </row>
    <row r="156" spans="3:7" ht="31.5">
      <c r="C156" s="16" t="s">
        <v>40</v>
      </c>
      <c r="D156" s="44" t="s">
        <v>80</v>
      </c>
      <c r="E156" s="18">
        <v>2</v>
      </c>
      <c r="F156" s="16">
        <v>2</v>
      </c>
      <c r="G156" s="23">
        <f t="shared" si="10"/>
        <v>100</v>
      </c>
    </row>
    <row r="157" spans="3:7" ht="31.5">
      <c r="C157" s="16" t="s">
        <v>40</v>
      </c>
      <c r="D157" s="44" t="s">
        <v>81</v>
      </c>
      <c r="E157" s="18">
        <v>0</v>
      </c>
      <c r="F157" s="16">
        <v>0</v>
      </c>
      <c r="G157" s="23">
        <v>0</v>
      </c>
    </row>
    <row r="158" spans="3:7" ht="33.75" customHeight="1">
      <c r="C158" s="16" t="s">
        <v>40</v>
      </c>
      <c r="D158" s="44" t="s">
        <v>82</v>
      </c>
      <c r="E158" s="18">
        <v>75</v>
      </c>
      <c r="F158" s="16">
        <v>76</v>
      </c>
      <c r="G158" s="23">
        <f t="shared" si="10"/>
        <v>101.33333333333334</v>
      </c>
    </row>
    <row r="159" spans="3:7" ht="15.75">
      <c r="C159" s="16" t="s">
        <v>40</v>
      </c>
      <c r="D159" s="44" t="s">
        <v>83</v>
      </c>
      <c r="E159" s="18">
        <v>100</v>
      </c>
      <c r="F159" s="16">
        <v>100</v>
      </c>
      <c r="G159" s="23">
        <f t="shared" si="10"/>
        <v>100</v>
      </c>
    </row>
    <row r="160" spans="3:7" ht="15.75">
      <c r="C160" s="16" t="s">
        <v>40</v>
      </c>
      <c r="D160" s="44" t="s">
        <v>84</v>
      </c>
      <c r="E160" s="18">
        <v>15</v>
      </c>
      <c r="F160" s="16">
        <v>15</v>
      </c>
      <c r="G160" s="23">
        <f t="shared" si="10"/>
        <v>100</v>
      </c>
    </row>
    <row r="161" spans="3:7" ht="33" customHeight="1">
      <c r="C161" s="16" t="s">
        <v>40</v>
      </c>
      <c r="D161" s="44" t="s">
        <v>85</v>
      </c>
      <c r="E161" s="18">
        <v>90</v>
      </c>
      <c r="F161" s="16">
        <v>87</v>
      </c>
      <c r="G161" s="23">
        <f t="shared" si="10"/>
        <v>96.66666666666667</v>
      </c>
    </row>
    <row r="162" spans="3:7" ht="63.75" customHeight="1">
      <c r="C162" s="16" t="s">
        <v>40</v>
      </c>
      <c r="D162" s="44" t="s">
        <v>86</v>
      </c>
      <c r="E162" s="18">
        <v>100</v>
      </c>
      <c r="F162" s="16">
        <v>100</v>
      </c>
      <c r="G162" s="23">
        <f t="shared" si="10"/>
        <v>100</v>
      </c>
    </row>
    <row r="163" spans="3:7" ht="31.5">
      <c r="C163" s="16" t="s">
        <v>40</v>
      </c>
      <c r="D163" s="44" t="s">
        <v>87</v>
      </c>
      <c r="E163" s="18">
        <v>100</v>
      </c>
      <c r="F163" s="16">
        <v>100</v>
      </c>
      <c r="G163" s="23">
        <f t="shared" si="10"/>
        <v>100</v>
      </c>
    </row>
    <row r="164" spans="3:7" ht="34.5" customHeight="1">
      <c r="C164" s="16" t="s">
        <v>40</v>
      </c>
      <c r="D164" s="44" t="s">
        <v>88</v>
      </c>
      <c r="E164" s="18">
        <v>70</v>
      </c>
      <c r="F164" s="16">
        <v>95</v>
      </c>
      <c r="G164" s="23">
        <f t="shared" si="10"/>
        <v>135.71428571428572</v>
      </c>
    </row>
    <row r="165" spans="3:7" ht="19.5" customHeight="1">
      <c r="C165" s="16"/>
      <c r="D165" s="21" t="s">
        <v>164</v>
      </c>
      <c r="E165" s="18"/>
      <c r="F165" s="9"/>
      <c r="G165" s="23">
        <f>(G155+G156+G157+G158+G159+G160+G161+G162+G163+G164)/10</f>
        <v>101.87142857142858</v>
      </c>
    </row>
    <row r="166" spans="3:7" ht="19.5" customHeight="1">
      <c r="C166" s="16"/>
      <c r="D166" s="55" t="s">
        <v>180</v>
      </c>
      <c r="E166" s="18"/>
      <c r="F166" s="9"/>
      <c r="G166" s="23">
        <v>102</v>
      </c>
    </row>
    <row r="167" spans="3:7" ht="9" customHeight="1">
      <c r="C167" s="16"/>
      <c r="D167" s="55"/>
      <c r="E167" s="18"/>
      <c r="F167" s="9"/>
      <c r="G167" s="23"/>
    </row>
    <row r="168" spans="3:7" ht="28.5">
      <c r="C168" s="13">
        <v>18</v>
      </c>
      <c r="D168" s="50" t="s">
        <v>172</v>
      </c>
      <c r="E168" s="14">
        <v>435</v>
      </c>
      <c r="F168" s="13">
        <v>252.2</v>
      </c>
      <c r="G168" s="22">
        <f aca="true" t="shared" si="11" ref="G168:G175">F168/E168*100</f>
        <v>57.97701149425287</v>
      </c>
    </row>
    <row r="169" spans="3:7" ht="15.75">
      <c r="C169" s="13"/>
      <c r="D169" s="17" t="s">
        <v>8</v>
      </c>
      <c r="E169" s="15">
        <v>435</v>
      </c>
      <c r="F169" s="16">
        <v>252.2</v>
      </c>
      <c r="G169" s="23">
        <f t="shared" si="11"/>
        <v>57.97701149425287</v>
      </c>
    </row>
    <row r="170" spans="3:7" ht="35.25" customHeight="1">
      <c r="C170" s="16"/>
      <c r="D170" s="39" t="s">
        <v>186</v>
      </c>
      <c r="E170" s="15">
        <v>435</v>
      </c>
      <c r="F170" s="16">
        <v>252</v>
      </c>
      <c r="G170" s="23">
        <f t="shared" si="11"/>
        <v>57.931034482758626</v>
      </c>
    </row>
    <row r="171" spans="3:7" ht="15.75">
      <c r="C171" s="16" t="s">
        <v>40</v>
      </c>
      <c r="D171" s="29" t="s">
        <v>89</v>
      </c>
      <c r="E171" s="18">
        <v>13000</v>
      </c>
      <c r="F171" s="31">
        <v>14371.6</v>
      </c>
      <c r="G171" s="32">
        <f t="shared" si="11"/>
        <v>110.55076923076923</v>
      </c>
    </row>
    <row r="172" spans="3:7" ht="15.75">
      <c r="C172" s="16" t="s">
        <v>40</v>
      </c>
      <c r="D172" s="44" t="s">
        <v>90</v>
      </c>
      <c r="E172" s="15">
        <v>1500</v>
      </c>
      <c r="F172" s="31">
        <v>2052</v>
      </c>
      <c r="G172" s="32">
        <f t="shared" si="11"/>
        <v>136.8</v>
      </c>
    </row>
    <row r="173" spans="3:7" ht="17.25" customHeight="1">
      <c r="C173" s="16" t="s">
        <v>40</v>
      </c>
      <c r="D173" s="29" t="s">
        <v>91</v>
      </c>
      <c r="E173" s="18">
        <v>1400</v>
      </c>
      <c r="F173" s="31">
        <v>1229.5</v>
      </c>
      <c r="G173" s="32">
        <f t="shared" si="11"/>
        <v>87.82142857142857</v>
      </c>
    </row>
    <row r="174" spans="3:7" ht="15.75">
      <c r="C174" s="16" t="s">
        <v>40</v>
      </c>
      <c r="D174" s="29" t="s">
        <v>92</v>
      </c>
      <c r="E174" s="18">
        <v>100</v>
      </c>
      <c r="F174" s="31">
        <v>1763</v>
      </c>
      <c r="G174" s="32">
        <f t="shared" si="11"/>
        <v>1763</v>
      </c>
    </row>
    <row r="175" spans="3:7" ht="31.5">
      <c r="C175" s="16" t="s">
        <v>40</v>
      </c>
      <c r="D175" s="29" t="s">
        <v>93</v>
      </c>
      <c r="E175" s="18">
        <v>9</v>
      </c>
      <c r="F175" s="31">
        <v>24.5</v>
      </c>
      <c r="G175" s="32">
        <f t="shared" si="11"/>
        <v>272.22222222222223</v>
      </c>
    </row>
    <row r="176" spans="3:7" ht="15.75">
      <c r="C176" s="16"/>
      <c r="D176" s="21" t="s">
        <v>164</v>
      </c>
      <c r="E176" s="18"/>
      <c r="F176" s="9"/>
      <c r="G176" s="23">
        <f>(G171+G172+G173+G174+G175)/5</f>
        <v>474.078884004884</v>
      </c>
    </row>
    <row r="177" spans="3:7" ht="15.75">
      <c r="C177" s="16"/>
      <c r="D177" s="55" t="s">
        <v>180</v>
      </c>
      <c r="E177" s="18"/>
      <c r="F177" s="9"/>
      <c r="G177" s="23">
        <v>817</v>
      </c>
    </row>
    <row r="178" spans="3:7" ht="9" customHeight="1">
      <c r="C178" s="16"/>
      <c r="D178" s="55"/>
      <c r="E178" s="18"/>
      <c r="F178" s="9"/>
      <c r="G178" s="23"/>
    </row>
    <row r="179" spans="3:7" ht="19.5" customHeight="1">
      <c r="C179" s="13">
        <v>19</v>
      </c>
      <c r="D179" s="40" t="s">
        <v>184</v>
      </c>
      <c r="E179" s="14">
        <v>20034.6</v>
      </c>
      <c r="F179" s="13">
        <v>16153.1</v>
      </c>
      <c r="G179" s="22">
        <f aca="true" t="shared" si="12" ref="G179:G200">F179/E179*100</f>
        <v>80.62601699060626</v>
      </c>
    </row>
    <row r="180" spans="3:7" ht="15.75">
      <c r="C180" s="16"/>
      <c r="D180" s="19" t="s">
        <v>8</v>
      </c>
      <c r="E180" s="15">
        <v>20034.6</v>
      </c>
      <c r="F180" s="16">
        <v>16153.1</v>
      </c>
      <c r="G180" s="23">
        <f t="shared" si="12"/>
        <v>80.62601699060626</v>
      </c>
    </row>
    <row r="181" spans="3:7" ht="15.75">
      <c r="C181" s="16"/>
      <c r="D181" s="43" t="s">
        <v>94</v>
      </c>
      <c r="E181" s="15">
        <v>7921.1</v>
      </c>
      <c r="F181" s="16">
        <v>7223.3</v>
      </c>
      <c r="G181" s="23">
        <f t="shared" si="12"/>
        <v>91.19061746474605</v>
      </c>
    </row>
    <row r="182" spans="3:7" ht="28.5" customHeight="1">
      <c r="C182" s="16"/>
      <c r="D182" s="56" t="s">
        <v>156</v>
      </c>
      <c r="E182" s="16">
        <v>6455.3</v>
      </c>
      <c r="F182" s="16">
        <v>4979.5</v>
      </c>
      <c r="G182" s="23">
        <f t="shared" si="12"/>
        <v>77.13816553839482</v>
      </c>
    </row>
    <row r="183" spans="3:7" ht="15.75">
      <c r="C183" s="16"/>
      <c r="D183" s="43" t="s">
        <v>95</v>
      </c>
      <c r="E183" s="15">
        <v>1691</v>
      </c>
      <c r="F183" s="16">
        <v>1138.4</v>
      </c>
      <c r="G183" s="23">
        <f t="shared" si="12"/>
        <v>67.32111176818452</v>
      </c>
    </row>
    <row r="184" spans="3:7" ht="15.75">
      <c r="C184" s="16"/>
      <c r="D184" s="43" t="s">
        <v>96</v>
      </c>
      <c r="E184" s="15">
        <v>3967.15</v>
      </c>
      <c r="F184" s="16">
        <v>2811.9</v>
      </c>
      <c r="G184" s="23">
        <f t="shared" si="12"/>
        <v>70.87959870435955</v>
      </c>
    </row>
    <row r="185" spans="3:7" ht="15.75">
      <c r="C185" s="16" t="s">
        <v>40</v>
      </c>
      <c r="D185" s="44" t="s">
        <v>97</v>
      </c>
      <c r="E185" s="18">
        <v>1</v>
      </c>
      <c r="F185" s="16">
        <v>1</v>
      </c>
      <c r="G185" s="23">
        <f t="shared" si="12"/>
        <v>100</v>
      </c>
    </row>
    <row r="186" spans="3:7" ht="15.75">
      <c r="C186" s="16" t="s">
        <v>40</v>
      </c>
      <c r="D186" s="44" t="s">
        <v>98</v>
      </c>
      <c r="E186" s="18">
        <v>375</v>
      </c>
      <c r="F186" s="16">
        <v>349</v>
      </c>
      <c r="G186" s="23">
        <f t="shared" si="12"/>
        <v>93.06666666666666</v>
      </c>
    </row>
    <row r="187" spans="3:7" ht="15.75">
      <c r="C187" s="16" t="s">
        <v>40</v>
      </c>
      <c r="D187" s="44" t="s">
        <v>99</v>
      </c>
      <c r="E187" s="18">
        <v>17</v>
      </c>
      <c r="F187" s="16">
        <v>10</v>
      </c>
      <c r="G187" s="23">
        <f t="shared" si="12"/>
        <v>58.82352941176471</v>
      </c>
    </row>
    <row r="188" spans="3:7" ht="15.75">
      <c r="C188" s="16" t="s">
        <v>40</v>
      </c>
      <c r="D188" s="44" t="s">
        <v>100</v>
      </c>
      <c r="E188" s="18">
        <v>2</v>
      </c>
      <c r="F188" s="16">
        <v>2</v>
      </c>
      <c r="G188" s="23">
        <f t="shared" si="12"/>
        <v>100</v>
      </c>
    </row>
    <row r="189" spans="3:7" ht="15.75">
      <c r="C189" s="16" t="s">
        <v>40</v>
      </c>
      <c r="D189" s="44" t="s">
        <v>185</v>
      </c>
      <c r="E189" s="18">
        <v>288</v>
      </c>
      <c r="F189" s="16">
        <v>273</v>
      </c>
      <c r="G189" s="23">
        <f t="shared" si="12"/>
        <v>94.79166666666666</v>
      </c>
    </row>
    <row r="190" spans="3:7" ht="15.75">
      <c r="C190" s="16" t="s">
        <v>40</v>
      </c>
      <c r="D190" s="44" t="s">
        <v>101</v>
      </c>
      <c r="E190" s="18">
        <v>9</v>
      </c>
      <c r="F190" s="16">
        <v>9</v>
      </c>
      <c r="G190" s="23">
        <f t="shared" si="12"/>
        <v>100</v>
      </c>
    </row>
    <row r="191" spans="3:7" ht="15.75">
      <c r="C191" s="16" t="s">
        <v>40</v>
      </c>
      <c r="D191" s="44" t="s">
        <v>102</v>
      </c>
      <c r="E191" s="18">
        <v>4750</v>
      </c>
      <c r="F191" s="16">
        <v>4570</v>
      </c>
      <c r="G191" s="23">
        <f t="shared" si="12"/>
        <v>96.21052631578947</v>
      </c>
    </row>
    <row r="192" spans="3:7" ht="15.75">
      <c r="C192" s="16" t="s">
        <v>40</v>
      </c>
      <c r="D192" s="44" t="s">
        <v>103</v>
      </c>
      <c r="E192" s="18">
        <v>5980</v>
      </c>
      <c r="F192" s="16">
        <v>6632</v>
      </c>
      <c r="G192" s="23">
        <f t="shared" si="12"/>
        <v>110.90301003344483</v>
      </c>
    </row>
    <row r="193" spans="3:7" ht="15.75">
      <c r="C193" s="16" t="s">
        <v>40</v>
      </c>
      <c r="D193" s="44" t="s">
        <v>104</v>
      </c>
      <c r="E193" s="18">
        <v>116328</v>
      </c>
      <c r="F193" s="16">
        <v>125530</v>
      </c>
      <c r="G193" s="23">
        <f t="shared" si="12"/>
        <v>107.91039130733789</v>
      </c>
    </row>
    <row r="194" spans="3:7" ht="15.75">
      <c r="C194" s="16" t="s">
        <v>40</v>
      </c>
      <c r="D194" s="44" t="s">
        <v>105</v>
      </c>
      <c r="E194" s="18">
        <v>10</v>
      </c>
      <c r="F194" s="16">
        <v>8</v>
      </c>
      <c r="G194" s="23">
        <f t="shared" si="12"/>
        <v>80</v>
      </c>
    </row>
    <row r="195" spans="3:7" ht="15.75">
      <c r="C195" s="16" t="s">
        <v>40</v>
      </c>
      <c r="D195" s="44" t="s">
        <v>106</v>
      </c>
      <c r="E195" s="18">
        <v>1950</v>
      </c>
      <c r="F195" s="16">
        <v>2800</v>
      </c>
      <c r="G195" s="23">
        <f t="shared" si="12"/>
        <v>143.5897435897436</v>
      </c>
    </row>
    <row r="196" spans="3:7" ht="15.75">
      <c r="C196" s="16" t="s">
        <v>40</v>
      </c>
      <c r="D196" s="44" t="s">
        <v>107</v>
      </c>
      <c r="E196" s="18">
        <v>35</v>
      </c>
      <c r="F196" s="16">
        <v>28</v>
      </c>
      <c r="G196" s="23">
        <f t="shared" si="12"/>
        <v>80</v>
      </c>
    </row>
    <row r="197" spans="3:7" ht="15.75">
      <c r="C197" s="16" t="s">
        <v>40</v>
      </c>
      <c r="D197" s="44" t="s">
        <v>106</v>
      </c>
      <c r="E197" s="18">
        <v>1020</v>
      </c>
      <c r="F197" s="16">
        <v>637</v>
      </c>
      <c r="G197" s="23">
        <f t="shared" si="12"/>
        <v>62.450980392156865</v>
      </c>
    </row>
    <row r="198" spans="3:7" ht="15.75">
      <c r="C198" s="16" t="s">
        <v>40</v>
      </c>
      <c r="D198" s="44" t="s">
        <v>108</v>
      </c>
      <c r="E198" s="18">
        <v>110982</v>
      </c>
      <c r="F198" s="16">
        <v>83570</v>
      </c>
      <c r="G198" s="23">
        <f t="shared" si="12"/>
        <v>75.30049918004723</v>
      </c>
    </row>
    <row r="199" spans="3:7" ht="15.75">
      <c r="C199" s="16" t="s">
        <v>40</v>
      </c>
      <c r="D199" s="44" t="s">
        <v>109</v>
      </c>
      <c r="E199" s="18">
        <v>36250</v>
      </c>
      <c r="F199" s="16">
        <v>30088</v>
      </c>
      <c r="G199" s="23">
        <f t="shared" si="12"/>
        <v>83.00137931034483</v>
      </c>
    </row>
    <row r="200" spans="3:7" ht="15.75">
      <c r="C200" s="16" t="s">
        <v>40</v>
      </c>
      <c r="D200" s="44" t="s">
        <v>110</v>
      </c>
      <c r="E200" s="18">
        <v>54565</v>
      </c>
      <c r="F200" s="16">
        <v>37686</v>
      </c>
      <c r="G200" s="23">
        <f t="shared" si="12"/>
        <v>69.06625125996518</v>
      </c>
    </row>
    <row r="201" spans="3:7" ht="15.75">
      <c r="C201" s="16"/>
      <c r="D201" s="21" t="s">
        <v>164</v>
      </c>
      <c r="E201" s="18"/>
      <c r="F201" s="9"/>
      <c r="G201" s="23">
        <f>(G185+G186+G187+G188+G189+G190+G191+G192+G193+G194+G195+G196+G197+G198+G199+G200)/16</f>
        <v>90.94466525837049</v>
      </c>
    </row>
    <row r="202" spans="3:7" ht="15.75">
      <c r="C202" s="16"/>
      <c r="D202" s="55" t="s">
        <v>180</v>
      </c>
      <c r="E202" s="18"/>
      <c r="F202" s="9"/>
      <c r="G202" s="23">
        <v>112.8</v>
      </c>
    </row>
    <row r="203" spans="3:7" ht="9" customHeight="1" hidden="1">
      <c r="C203" s="16"/>
      <c r="D203" s="55"/>
      <c r="E203" s="18"/>
      <c r="F203" s="9"/>
      <c r="G203" s="23"/>
    </row>
    <row r="204" spans="3:7" ht="28.5">
      <c r="C204" s="13">
        <v>20</v>
      </c>
      <c r="D204" s="51" t="s">
        <v>111</v>
      </c>
      <c r="E204" s="14">
        <v>162</v>
      </c>
      <c r="F204" s="16">
        <v>0</v>
      </c>
      <c r="G204" s="22">
        <f>F204/E204*100</f>
        <v>0</v>
      </c>
    </row>
    <row r="205" spans="3:7" ht="15.75">
      <c r="C205" s="13"/>
      <c r="D205" s="17" t="s">
        <v>8</v>
      </c>
      <c r="E205" s="15">
        <v>162</v>
      </c>
      <c r="F205" s="16">
        <v>0</v>
      </c>
      <c r="G205" s="23">
        <f>F205/E205*100</f>
        <v>0</v>
      </c>
    </row>
    <row r="206" spans="3:7" ht="15.75">
      <c r="C206" s="16" t="s">
        <v>40</v>
      </c>
      <c r="D206" s="44" t="s">
        <v>112</v>
      </c>
      <c r="E206" s="18">
        <v>1</v>
      </c>
      <c r="F206" s="16">
        <v>0</v>
      </c>
      <c r="G206" s="23">
        <f>F206/E206*100</f>
        <v>0</v>
      </c>
    </row>
    <row r="207" spans="3:7" ht="30.75" customHeight="1">
      <c r="C207" s="16" t="s">
        <v>40</v>
      </c>
      <c r="D207" s="29" t="s">
        <v>113</v>
      </c>
      <c r="E207" s="18">
        <v>1</v>
      </c>
      <c r="F207" s="16">
        <v>0</v>
      </c>
      <c r="G207" s="23">
        <f>F207/E207*100</f>
        <v>0</v>
      </c>
    </row>
    <row r="208" spans="3:7" ht="15.75">
      <c r="C208" s="16" t="s">
        <v>40</v>
      </c>
      <c r="D208" s="44" t="s">
        <v>114</v>
      </c>
      <c r="E208" s="18">
        <v>1</v>
      </c>
      <c r="F208" s="16">
        <v>0</v>
      </c>
      <c r="G208" s="23">
        <f>F208/E208*100</f>
        <v>0</v>
      </c>
    </row>
    <row r="209" spans="3:7" ht="15.75">
      <c r="C209" s="16"/>
      <c r="D209" s="21" t="s">
        <v>164</v>
      </c>
      <c r="E209" s="18"/>
      <c r="F209" s="16"/>
      <c r="G209" s="23">
        <f>(G206+G207+G208)/3</f>
        <v>0</v>
      </c>
    </row>
    <row r="210" spans="3:7" ht="15.75">
      <c r="C210" s="16"/>
      <c r="D210" s="55" t="s">
        <v>180</v>
      </c>
      <c r="E210" s="18"/>
      <c r="F210" s="16"/>
      <c r="G210" s="23"/>
    </row>
    <row r="211" spans="3:7" ht="8.25" customHeight="1">
      <c r="C211" s="16"/>
      <c r="D211" s="55"/>
      <c r="E211" s="18"/>
      <c r="F211" s="16"/>
      <c r="G211" s="23"/>
    </row>
    <row r="212" spans="3:7" ht="28.5">
      <c r="C212" s="13">
        <v>21</v>
      </c>
      <c r="D212" s="51" t="s">
        <v>115</v>
      </c>
      <c r="E212" s="14">
        <v>2755</v>
      </c>
      <c r="F212" s="16">
        <v>1690</v>
      </c>
      <c r="G212" s="22">
        <f aca="true" t="shared" si="13" ref="G212:G220">F212/E212*100</f>
        <v>61.34301270417423</v>
      </c>
    </row>
    <row r="213" spans="3:7" ht="15.75">
      <c r="C213" s="13"/>
      <c r="D213" s="17" t="s">
        <v>8</v>
      </c>
      <c r="E213" s="15">
        <v>550</v>
      </c>
      <c r="F213" s="16">
        <v>0</v>
      </c>
      <c r="G213" s="23">
        <f t="shared" si="13"/>
        <v>0</v>
      </c>
    </row>
    <row r="214" spans="3:7" ht="15.75">
      <c r="C214" s="16"/>
      <c r="D214" s="39" t="s">
        <v>116</v>
      </c>
      <c r="E214" s="18">
        <v>2120</v>
      </c>
      <c r="F214" s="16">
        <v>800</v>
      </c>
      <c r="G214" s="23">
        <f t="shared" si="13"/>
        <v>37.735849056603776</v>
      </c>
    </row>
    <row r="215" spans="3:7" ht="15.75">
      <c r="C215" s="16"/>
      <c r="D215" s="39" t="s">
        <v>117</v>
      </c>
      <c r="E215" s="18">
        <v>130</v>
      </c>
      <c r="F215" s="16">
        <v>160</v>
      </c>
      <c r="G215" s="23">
        <f t="shared" si="13"/>
        <v>123.07692307692308</v>
      </c>
    </row>
    <row r="216" spans="3:7" ht="15.75">
      <c r="C216" s="16"/>
      <c r="D216" s="39" t="s">
        <v>118</v>
      </c>
      <c r="E216" s="18">
        <v>505</v>
      </c>
      <c r="F216" s="16">
        <v>730</v>
      </c>
      <c r="G216" s="23">
        <f t="shared" si="13"/>
        <v>144.55445544554456</v>
      </c>
    </row>
    <row r="217" spans="3:7" ht="15.75">
      <c r="C217" s="16" t="s">
        <v>40</v>
      </c>
      <c r="D217" s="29" t="s">
        <v>119</v>
      </c>
      <c r="E217" s="18">
        <v>4</v>
      </c>
      <c r="F217" s="16">
        <v>2</v>
      </c>
      <c r="G217" s="23">
        <f t="shared" si="13"/>
        <v>50</v>
      </c>
    </row>
    <row r="218" spans="3:7" ht="15.75">
      <c r="C218" s="16" t="s">
        <v>40</v>
      </c>
      <c r="D218" s="29" t="s">
        <v>120</v>
      </c>
      <c r="E218" s="18">
        <v>1</v>
      </c>
      <c r="F218" s="16">
        <v>8</v>
      </c>
      <c r="G218" s="23">
        <f t="shared" si="13"/>
        <v>800</v>
      </c>
    </row>
    <row r="219" spans="3:7" ht="15.75">
      <c r="C219" s="16" t="s">
        <v>40</v>
      </c>
      <c r="D219" s="29" t="s">
        <v>121</v>
      </c>
      <c r="E219" s="18">
        <v>5</v>
      </c>
      <c r="F219" s="16">
        <v>4</v>
      </c>
      <c r="G219" s="23">
        <f t="shared" si="13"/>
        <v>80</v>
      </c>
    </row>
    <row r="220" spans="3:7" ht="15.75">
      <c r="C220" s="16" t="s">
        <v>40</v>
      </c>
      <c r="D220" s="29" t="s">
        <v>122</v>
      </c>
      <c r="E220" s="18">
        <v>15</v>
      </c>
      <c r="F220" s="16">
        <v>11</v>
      </c>
      <c r="G220" s="23">
        <f t="shared" si="13"/>
        <v>73.33333333333333</v>
      </c>
    </row>
    <row r="221" spans="3:7" ht="15.75">
      <c r="C221" s="16"/>
      <c r="D221" s="21" t="s">
        <v>164</v>
      </c>
      <c r="E221" s="18"/>
      <c r="F221" s="16"/>
      <c r="G221" s="23">
        <f>(G217+G218+G219+G220)/4</f>
        <v>250.83333333333334</v>
      </c>
    </row>
    <row r="222" spans="3:7" ht="15.75">
      <c r="C222" s="16"/>
      <c r="D222" s="55" t="s">
        <v>180</v>
      </c>
      <c r="E222" s="18"/>
      <c r="F222" s="16"/>
      <c r="G222" s="23"/>
    </row>
    <row r="223" spans="3:7" ht="7.5" customHeight="1">
      <c r="C223" s="16"/>
      <c r="D223" s="55"/>
      <c r="E223" s="18"/>
      <c r="F223" s="16"/>
      <c r="G223" s="23"/>
    </row>
    <row r="224" spans="3:7" ht="28.5">
      <c r="C224" s="13">
        <v>22</v>
      </c>
      <c r="D224" s="51" t="s">
        <v>123</v>
      </c>
      <c r="E224" s="14">
        <v>40750</v>
      </c>
      <c r="F224" s="16">
        <v>41480</v>
      </c>
      <c r="G224" s="22">
        <f aca="true" t="shared" si="14" ref="G224:G229">F224/E224*100</f>
        <v>101.79141104294477</v>
      </c>
    </row>
    <row r="225" spans="3:7" ht="15.75">
      <c r="C225" s="16"/>
      <c r="D225" s="17" t="s">
        <v>8</v>
      </c>
      <c r="E225" s="15">
        <v>0</v>
      </c>
      <c r="F225" s="16">
        <v>0</v>
      </c>
      <c r="G225" s="23">
        <v>0</v>
      </c>
    </row>
    <row r="226" spans="3:7" ht="19.5" customHeight="1">
      <c r="C226" s="16"/>
      <c r="D226" s="29" t="s">
        <v>124</v>
      </c>
      <c r="E226" s="18">
        <v>40750</v>
      </c>
      <c r="F226" s="16">
        <v>41480</v>
      </c>
      <c r="G226" s="23">
        <f t="shared" si="14"/>
        <v>101.79141104294477</v>
      </c>
    </row>
    <row r="227" spans="3:7" ht="31.5">
      <c r="C227" s="16" t="s">
        <v>40</v>
      </c>
      <c r="D227" s="29" t="s">
        <v>125</v>
      </c>
      <c r="E227" s="18">
        <v>20</v>
      </c>
      <c r="F227" s="16">
        <v>26</v>
      </c>
      <c r="G227" s="23">
        <f t="shared" si="14"/>
        <v>130</v>
      </c>
    </row>
    <row r="228" spans="3:7" ht="15.75">
      <c r="C228" s="16" t="s">
        <v>40</v>
      </c>
      <c r="D228" s="29" t="s">
        <v>126</v>
      </c>
      <c r="E228" s="18">
        <v>14</v>
      </c>
      <c r="F228" s="16">
        <v>9</v>
      </c>
      <c r="G228" s="23">
        <f t="shared" si="14"/>
        <v>64.28571428571429</v>
      </c>
    </row>
    <row r="229" spans="3:7" ht="15.75">
      <c r="C229" s="16" t="s">
        <v>40</v>
      </c>
      <c r="D229" s="29" t="s">
        <v>127</v>
      </c>
      <c r="E229" s="18">
        <v>3</v>
      </c>
      <c r="F229" s="16">
        <v>8</v>
      </c>
      <c r="G229" s="23">
        <f t="shared" si="14"/>
        <v>266.66666666666663</v>
      </c>
    </row>
    <row r="230" spans="3:7" ht="15.75">
      <c r="C230" s="16"/>
      <c r="D230" s="21" t="s">
        <v>164</v>
      </c>
      <c r="E230" s="18"/>
      <c r="F230" s="16"/>
      <c r="G230" s="23">
        <f>(G227+G228+G229)/3</f>
        <v>153.65079365079364</v>
      </c>
    </row>
    <row r="231" spans="3:7" ht="15.75">
      <c r="C231" s="16"/>
      <c r="D231" s="55" t="s">
        <v>180</v>
      </c>
      <c r="E231" s="18"/>
      <c r="F231" s="16"/>
      <c r="G231" s="23"/>
    </row>
    <row r="232" spans="3:7" ht="9" customHeight="1">
      <c r="C232" s="16"/>
      <c r="D232" s="55"/>
      <c r="E232" s="18"/>
      <c r="F232" s="16"/>
      <c r="G232" s="23"/>
    </row>
    <row r="233" spans="3:7" ht="19.5" customHeight="1">
      <c r="C233" s="13">
        <v>23</v>
      </c>
      <c r="D233" s="52" t="s">
        <v>128</v>
      </c>
      <c r="E233" s="14">
        <v>316400</v>
      </c>
      <c r="F233" s="13">
        <v>910</v>
      </c>
      <c r="G233" s="22">
        <f aca="true" t="shared" si="15" ref="G233:G239">F233/E233*100</f>
        <v>0.28761061946902655</v>
      </c>
    </row>
    <row r="234" spans="3:7" ht="15.75">
      <c r="C234" s="9"/>
      <c r="D234" s="30" t="s">
        <v>8</v>
      </c>
      <c r="E234" s="15">
        <v>1570</v>
      </c>
      <c r="F234" s="16">
        <v>0</v>
      </c>
      <c r="G234" s="23">
        <f t="shared" si="15"/>
        <v>0</v>
      </c>
    </row>
    <row r="235" spans="3:7" ht="18" customHeight="1">
      <c r="C235" s="16" t="s">
        <v>40</v>
      </c>
      <c r="D235" s="48" t="s">
        <v>129</v>
      </c>
      <c r="E235" s="18">
        <v>1.55</v>
      </c>
      <c r="F235" s="16">
        <v>0.5</v>
      </c>
      <c r="G235" s="23">
        <f t="shared" si="15"/>
        <v>32.25806451612903</v>
      </c>
    </row>
    <row r="236" spans="3:7" ht="15.75">
      <c r="C236" s="16" t="s">
        <v>40</v>
      </c>
      <c r="D236" s="48" t="s">
        <v>130</v>
      </c>
      <c r="E236" s="18">
        <v>0.81</v>
      </c>
      <c r="F236" s="16">
        <v>0</v>
      </c>
      <c r="G236" s="23">
        <f t="shared" si="15"/>
        <v>0</v>
      </c>
    </row>
    <row r="237" spans="3:7" ht="15.75">
      <c r="C237" s="16" t="s">
        <v>40</v>
      </c>
      <c r="D237" s="48" t="s">
        <v>131</v>
      </c>
      <c r="E237" s="18">
        <v>6.2</v>
      </c>
      <c r="F237" s="16">
        <v>0</v>
      </c>
      <c r="G237" s="23">
        <f t="shared" si="15"/>
        <v>0</v>
      </c>
    </row>
    <row r="238" spans="3:7" ht="15.75">
      <c r="C238" s="16" t="s">
        <v>40</v>
      </c>
      <c r="D238" s="48" t="s">
        <v>132</v>
      </c>
      <c r="E238" s="18">
        <v>81</v>
      </c>
      <c r="F238" s="16">
        <v>83.26</v>
      </c>
      <c r="G238" s="23">
        <f t="shared" si="15"/>
        <v>102.79012345679013</v>
      </c>
    </row>
    <row r="239" spans="3:7" ht="15.75">
      <c r="C239" s="16" t="s">
        <v>40</v>
      </c>
      <c r="D239" s="48" t="s">
        <v>133</v>
      </c>
      <c r="E239" s="18">
        <v>57</v>
      </c>
      <c r="F239" s="16">
        <v>57</v>
      </c>
      <c r="G239" s="23">
        <f t="shared" si="15"/>
        <v>100</v>
      </c>
    </row>
    <row r="240" spans="3:7" ht="15.75">
      <c r="C240" s="16"/>
      <c r="D240" s="21" t="s">
        <v>164</v>
      </c>
      <c r="E240" s="18"/>
      <c r="F240" s="9"/>
      <c r="G240" s="23">
        <f>(G235+G236+G237+G238+G239)/5</f>
        <v>47.00963759458383</v>
      </c>
    </row>
    <row r="241" spans="3:7" ht="15.75">
      <c r="C241" s="16"/>
      <c r="D241" s="55" t="s">
        <v>180</v>
      </c>
      <c r="E241" s="18"/>
      <c r="F241" s="9"/>
      <c r="G241" s="23"/>
    </row>
    <row r="242" spans="3:7" ht="6.75" customHeight="1">
      <c r="C242" s="16"/>
      <c r="D242" s="55"/>
      <c r="E242" s="18"/>
      <c r="F242" s="9"/>
      <c r="G242" s="23"/>
    </row>
    <row r="243" spans="3:7" ht="42.75">
      <c r="C243" s="13">
        <v>24</v>
      </c>
      <c r="D243" s="51" t="s">
        <v>134</v>
      </c>
      <c r="E243" s="14">
        <v>72.5</v>
      </c>
      <c r="F243" s="13">
        <v>0</v>
      </c>
      <c r="G243" s="22">
        <f>F243/E243*100</f>
        <v>0</v>
      </c>
    </row>
    <row r="244" spans="3:7" ht="15.75">
      <c r="C244" s="16"/>
      <c r="D244" s="17" t="s">
        <v>8</v>
      </c>
      <c r="E244" s="15">
        <v>2.5</v>
      </c>
      <c r="F244" s="16">
        <v>0</v>
      </c>
      <c r="G244" s="23">
        <f>F244/E244*100</f>
        <v>0</v>
      </c>
    </row>
    <row r="245" spans="3:7" ht="15.75">
      <c r="C245" s="16" t="s">
        <v>40</v>
      </c>
      <c r="D245" s="48" t="s">
        <v>135</v>
      </c>
      <c r="E245" s="18">
        <v>13</v>
      </c>
      <c r="F245" s="16">
        <v>0</v>
      </c>
      <c r="G245" s="23">
        <f>F245/E245*100</f>
        <v>0</v>
      </c>
    </row>
    <row r="246" spans="3:7" ht="15.75">
      <c r="C246" s="16" t="s">
        <v>40</v>
      </c>
      <c r="D246" s="48" t="s">
        <v>136</v>
      </c>
      <c r="E246" s="18">
        <v>20</v>
      </c>
      <c r="F246" s="16">
        <v>0</v>
      </c>
      <c r="G246" s="23">
        <f>F246/E246*100</f>
        <v>0</v>
      </c>
    </row>
    <row r="247" spans="3:7" ht="30">
      <c r="C247" s="16" t="s">
        <v>40</v>
      </c>
      <c r="D247" s="48" t="s">
        <v>137</v>
      </c>
      <c r="E247" s="18">
        <v>100</v>
      </c>
      <c r="F247" s="16">
        <v>0</v>
      </c>
      <c r="G247" s="23">
        <f>F247/E247*100</f>
        <v>0</v>
      </c>
    </row>
    <row r="248" spans="3:7" ht="15.75">
      <c r="C248" s="16"/>
      <c r="D248" s="21" t="s">
        <v>164</v>
      </c>
      <c r="E248" s="18"/>
      <c r="F248" s="16"/>
      <c r="G248" s="23">
        <f>(G245+G246+G247)/3</f>
        <v>0</v>
      </c>
    </row>
    <row r="249" spans="3:7" ht="15.75">
      <c r="C249" s="16"/>
      <c r="D249" s="55" t="s">
        <v>180</v>
      </c>
      <c r="E249" s="18"/>
      <c r="F249" s="16"/>
      <c r="G249" s="23"/>
    </row>
    <row r="250" spans="3:7" ht="7.5" customHeight="1">
      <c r="C250" s="16"/>
      <c r="D250" s="55"/>
      <c r="E250" s="18"/>
      <c r="F250" s="16"/>
      <c r="G250" s="23"/>
    </row>
    <row r="251" spans="3:7" ht="33.75" customHeight="1">
      <c r="C251" s="13">
        <v>25</v>
      </c>
      <c r="D251" s="50" t="s">
        <v>138</v>
      </c>
      <c r="E251" s="14">
        <v>400.5</v>
      </c>
      <c r="F251" s="13">
        <v>455</v>
      </c>
      <c r="G251" s="22">
        <f aca="true" t="shared" si="16" ref="G251:G269">F251/E251*100</f>
        <v>113.60799001248441</v>
      </c>
    </row>
    <row r="252" spans="3:7" ht="15.75">
      <c r="C252" s="16"/>
      <c r="D252" s="17" t="s">
        <v>8</v>
      </c>
      <c r="E252" s="15">
        <v>400.5</v>
      </c>
      <c r="F252" s="16">
        <v>455</v>
      </c>
      <c r="G252" s="23">
        <f t="shared" si="16"/>
        <v>113.60799001248441</v>
      </c>
    </row>
    <row r="253" spans="3:7" ht="15.75">
      <c r="C253" s="9"/>
      <c r="D253" s="39" t="s">
        <v>139</v>
      </c>
      <c r="E253" s="15">
        <v>32</v>
      </c>
      <c r="F253" s="16">
        <v>40</v>
      </c>
      <c r="G253" s="23">
        <f t="shared" si="16"/>
        <v>125</v>
      </c>
    </row>
    <row r="254" spans="3:7" ht="15.75">
      <c r="C254" s="9"/>
      <c r="D254" s="39" t="s">
        <v>140</v>
      </c>
      <c r="E254" s="15">
        <v>323.5</v>
      </c>
      <c r="F254" s="16">
        <v>350</v>
      </c>
      <c r="G254" s="23">
        <f t="shared" si="16"/>
        <v>108.19165378670787</v>
      </c>
    </row>
    <row r="255" spans="3:7" ht="15.75">
      <c r="C255" s="9"/>
      <c r="D255" s="39" t="s">
        <v>141</v>
      </c>
      <c r="E255" s="15">
        <v>30</v>
      </c>
      <c r="F255" s="16">
        <v>50</v>
      </c>
      <c r="G255" s="23">
        <f t="shared" si="16"/>
        <v>166.66666666666669</v>
      </c>
    </row>
    <row r="256" spans="3:7" ht="15.75">
      <c r="C256" s="9"/>
      <c r="D256" s="39" t="s">
        <v>142</v>
      </c>
      <c r="E256" s="15">
        <v>15</v>
      </c>
      <c r="F256" s="16">
        <v>15</v>
      </c>
      <c r="G256" s="23">
        <f t="shared" si="16"/>
        <v>100</v>
      </c>
    </row>
    <row r="257" spans="3:7" ht="15.75">
      <c r="C257" s="16" t="s">
        <v>40</v>
      </c>
      <c r="D257" s="29" t="s">
        <v>143</v>
      </c>
      <c r="E257" s="18">
        <v>7090</v>
      </c>
      <c r="F257" s="16">
        <v>7981</v>
      </c>
      <c r="G257" s="23">
        <f t="shared" si="16"/>
        <v>112.56699576868829</v>
      </c>
    </row>
    <row r="258" spans="3:7" ht="15.75">
      <c r="C258" s="16"/>
      <c r="D258" s="55" t="s">
        <v>180</v>
      </c>
      <c r="E258" s="18"/>
      <c r="F258" s="16"/>
      <c r="G258" s="23">
        <v>99</v>
      </c>
    </row>
    <row r="259" spans="3:7" ht="6" customHeight="1">
      <c r="C259" s="16"/>
      <c r="D259" s="55"/>
      <c r="E259" s="18"/>
      <c r="F259" s="16"/>
      <c r="G259" s="23"/>
    </row>
    <row r="260" spans="3:7" ht="33.75" customHeight="1">
      <c r="C260" s="13">
        <v>26</v>
      </c>
      <c r="D260" s="40" t="s">
        <v>144</v>
      </c>
      <c r="E260" s="14">
        <v>34193.7</v>
      </c>
      <c r="F260" s="13">
        <v>37003.5</v>
      </c>
      <c r="G260" s="22">
        <f t="shared" si="16"/>
        <v>108.21730318742928</v>
      </c>
    </row>
    <row r="261" spans="3:7" ht="15.75">
      <c r="C261" s="16"/>
      <c r="D261" s="19" t="s">
        <v>8</v>
      </c>
      <c r="E261" s="15">
        <v>34193.7</v>
      </c>
      <c r="F261" s="16">
        <v>37003.5</v>
      </c>
      <c r="G261" s="23">
        <f t="shared" si="16"/>
        <v>108.21730318742928</v>
      </c>
    </row>
    <row r="262" spans="3:7" ht="15.75">
      <c r="C262" s="16"/>
      <c r="D262" s="43" t="s">
        <v>145</v>
      </c>
      <c r="E262" s="18">
        <v>16634</v>
      </c>
      <c r="F262" s="16">
        <v>17305</v>
      </c>
      <c r="G262" s="23">
        <f t="shared" si="16"/>
        <v>104.03390645665505</v>
      </c>
    </row>
    <row r="263" spans="3:7" ht="31.5">
      <c r="C263" s="16"/>
      <c r="D263" s="43" t="s">
        <v>146</v>
      </c>
      <c r="E263" s="18">
        <v>12667</v>
      </c>
      <c r="F263" s="16">
        <v>9246</v>
      </c>
      <c r="G263" s="23">
        <f t="shared" si="16"/>
        <v>72.99281597852688</v>
      </c>
    </row>
    <row r="264" spans="3:7" ht="15.75">
      <c r="C264" s="16"/>
      <c r="D264" s="43" t="s">
        <v>147</v>
      </c>
      <c r="E264" s="18">
        <v>4892.7</v>
      </c>
      <c r="F264" s="16">
        <v>10452.5</v>
      </c>
      <c r="G264" s="23">
        <f t="shared" si="16"/>
        <v>213.63459848345494</v>
      </c>
    </row>
    <row r="265" spans="3:7" ht="15.75">
      <c r="C265" s="16" t="s">
        <v>40</v>
      </c>
      <c r="D265" s="44" t="s">
        <v>148</v>
      </c>
      <c r="E265" s="18">
        <v>100</v>
      </c>
      <c r="F265" s="16">
        <v>100</v>
      </c>
      <c r="G265" s="23">
        <f t="shared" si="16"/>
        <v>100</v>
      </c>
    </row>
    <row r="266" spans="3:7" ht="15.75">
      <c r="C266" s="16" t="s">
        <v>40</v>
      </c>
      <c r="D266" s="44" t="s">
        <v>149</v>
      </c>
      <c r="E266" s="18">
        <v>90</v>
      </c>
      <c r="F266" s="16">
        <v>90</v>
      </c>
      <c r="G266" s="23">
        <f t="shared" si="16"/>
        <v>100</v>
      </c>
    </row>
    <row r="267" spans="3:7" ht="15.75">
      <c r="C267" s="16" t="s">
        <v>40</v>
      </c>
      <c r="D267" s="44" t="s">
        <v>150</v>
      </c>
      <c r="E267" s="18">
        <v>90</v>
      </c>
      <c r="F267" s="16">
        <v>100</v>
      </c>
      <c r="G267" s="23">
        <f t="shared" si="16"/>
        <v>111.11111111111111</v>
      </c>
    </row>
    <row r="268" spans="3:7" ht="15.75">
      <c r="C268" s="16" t="s">
        <v>40</v>
      </c>
      <c r="D268" s="44" t="s">
        <v>151</v>
      </c>
      <c r="E268" s="18">
        <v>90</v>
      </c>
      <c r="F268" s="16">
        <v>100</v>
      </c>
      <c r="G268" s="23">
        <f t="shared" si="16"/>
        <v>111.11111111111111</v>
      </c>
    </row>
    <row r="269" spans="3:7" ht="15.75">
      <c r="C269" s="16" t="s">
        <v>40</v>
      </c>
      <c r="D269" s="44" t="s">
        <v>152</v>
      </c>
      <c r="E269" s="18">
        <v>100</v>
      </c>
      <c r="F269" s="16">
        <v>100</v>
      </c>
      <c r="G269" s="23">
        <f t="shared" si="16"/>
        <v>100</v>
      </c>
    </row>
    <row r="270" spans="3:7" ht="15.75">
      <c r="C270" s="9"/>
      <c r="D270" s="21" t="s">
        <v>164</v>
      </c>
      <c r="E270" s="11"/>
      <c r="F270" s="9"/>
      <c r="G270" s="23">
        <f>(G265+G266+G267+G268+G269)/5</f>
        <v>104.44444444444443</v>
      </c>
    </row>
    <row r="271" spans="3:7" ht="15.75">
      <c r="C271" s="9"/>
      <c r="D271" s="55" t="s">
        <v>180</v>
      </c>
      <c r="E271" s="11"/>
      <c r="F271" s="9"/>
      <c r="G271" s="23">
        <v>96.4</v>
      </c>
    </row>
    <row r="272" spans="3:7" ht="8.25" customHeight="1">
      <c r="C272" s="9"/>
      <c r="D272" s="55"/>
      <c r="E272" s="11"/>
      <c r="F272" s="9"/>
      <c r="G272" s="23"/>
    </row>
    <row r="273" spans="3:7" ht="28.5">
      <c r="C273" s="13">
        <v>27</v>
      </c>
      <c r="D273" s="51" t="s">
        <v>153</v>
      </c>
      <c r="E273" s="14">
        <v>623</v>
      </c>
      <c r="F273" s="13">
        <v>167.7</v>
      </c>
      <c r="G273" s="22">
        <f>F273/E273*100</f>
        <v>26.918138041733545</v>
      </c>
    </row>
    <row r="274" spans="3:7" ht="15.75">
      <c r="C274" s="16"/>
      <c r="D274" s="36" t="s">
        <v>8</v>
      </c>
      <c r="E274" s="16">
        <v>623</v>
      </c>
      <c r="F274" s="16">
        <v>167.7</v>
      </c>
      <c r="G274" s="23">
        <f>F274/E274*100</f>
        <v>26.918138041733545</v>
      </c>
    </row>
    <row r="275" spans="3:7" ht="20.25" customHeight="1">
      <c r="C275" s="9"/>
      <c r="D275" s="55" t="s">
        <v>180</v>
      </c>
      <c r="E275" s="9"/>
      <c r="F275" s="9"/>
      <c r="G275" s="20"/>
    </row>
    <row r="276" spans="3:7" ht="11.25" customHeight="1">
      <c r="C276" s="9"/>
      <c r="D276" s="55"/>
      <c r="E276" s="9"/>
      <c r="F276" s="9"/>
      <c r="G276" s="20"/>
    </row>
    <row r="277" spans="3:7" ht="15.75">
      <c r="C277" s="9"/>
      <c r="D277" s="57" t="s">
        <v>157</v>
      </c>
      <c r="E277" s="13">
        <f>E8+E17+E24+E37+E54+E63+E79+E82+E90+E98+E108+E122+E127+E137+E144+E153+E168+E179+E204+E212+E224+E243+E251+E260+E273+E43+E233</f>
        <v>543430.1</v>
      </c>
      <c r="F277" s="13">
        <f>F8+F17+F24+F37+F54+F63+F79+F82+F90+F98+F108+F122+F127+F137+F144+F153+F168+F179+F204+F212+F224+F243+F251+F260+F273+F43+F233</f>
        <v>225648.58000000002</v>
      </c>
      <c r="G277" s="22">
        <f>F277/E277*100</f>
        <v>41.52301832379179</v>
      </c>
    </row>
    <row r="278" spans="3:7" ht="15.75">
      <c r="C278" s="9"/>
      <c r="D278" s="27" t="s">
        <v>8</v>
      </c>
      <c r="E278" s="13">
        <f>E9+E18+E25+E38+E55+E64+E80+E83+E91+E99+E109+E123+E128+E138+E145+E154+E169+E180+E205+E213+E225+E244+E252+E261+E274+E44+E234</f>
        <v>154483.5</v>
      </c>
      <c r="F278" s="13">
        <f>F9+F18+F25+F38+F55+F64+F80+F83+F91+F99+F109+F123+F128+F138+F145+F154+F169+F180+F205+F213+F225+F244+F252+F261+F274+F44+F234</f>
        <v>149677.229</v>
      </c>
      <c r="G278" s="22">
        <f>F278/E278*100</f>
        <v>96.88881272109965</v>
      </c>
    </row>
    <row r="279" spans="3:7" ht="9.75" customHeight="1">
      <c r="C279" s="9"/>
      <c r="D279" s="27"/>
      <c r="E279" s="16"/>
      <c r="F279" s="16"/>
      <c r="G279" s="22"/>
    </row>
    <row r="280" spans="3:7" ht="31.5">
      <c r="C280" s="16">
        <v>28</v>
      </c>
      <c r="D280" s="42" t="s">
        <v>21</v>
      </c>
      <c r="E280" s="15" t="s">
        <v>154</v>
      </c>
      <c r="F280" s="16"/>
      <c r="G280" s="20"/>
    </row>
    <row r="281" spans="3:7" ht="15.75">
      <c r="C281" s="7"/>
      <c r="D281" s="33"/>
      <c r="E281" s="34"/>
      <c r="F281" s="35"/>
      <c r="G281" s="53"/>
    </row>
    <row r="282" ht="15.75">
      <c r="D282" s="6" t="s">
        <v>159</v>
      </c>
    </row>
    <row r="283" ht="23.25">
      <c r="D283" s="5" t="s">
        <v>158</v>
      </c>
    </row>
    <row r="285" ht="15">
      <c r="D285" s="58" t="s">
        <v>183</v>
      </c>
    </row>
  </sheetData>
  <sheetProtection/>
  <mergeCells count="3">
    <mergeCell ref="E6:G6"/>
    <mergeCell ref="C6:C7"/>
    <mergeCell ref="D6:D7"/>
  </mergeCells>
  <printOptions/>
  <pageMargins left="0.11811023622047245" right="0.11811023622047245" top="0.15748031496062992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Иловлинского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SMV</dc:creator>
  <cp:keywords/>
  <dc:description/>
  <cp:lastModifiedBy>Евсиков Андрей</cp:lastModifiedBy>
  <cp:lastPrinted>2015-05-13T12:17:22Z</cp:lastPrinted>
  <dcterms:created xsi:type="dcterms:W3CDTF">2014-11-18T12:29:23Z</dcterms:created>
  <dcterms:modified xsi:type="dcterms:W3CDTF">2015-05-14T07:19:28Z</dcterms:modified>
  <cp:category/>
  <cp:version/>
  <cp:contentType/>
  <cp:contentStatus/>
</cp:coreProperties>
</file>